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КУПІВЛЯ 2023\ТЕНДЕР2023\Ремонтні роботи\ТЯчів\RFP 2023 1809-ZK\"/>
    </mc:Choice>
  </mc:AlternateContent>
  <bookViews>
    <workbookView xWindow="0" yWindow="0" windowWidth="23040" windowHeight="9192"/>
  </bookViews>
  <sheets>
    <sheet name="1" sheetId="7" r:id="rId1"/>
  </sheets>
  <calcPr calcId="162913"/>
  <extLst>
    <ext uri="GoogleSheetsCustomDataVersion2">
      <go:sheetsCustomData xmlns:go="http://customooxmlschemas.google.com/" r:id="rId7" roundtripDataChecksum="MZzVGvIzTKfuCooGja05z9CIbRJ+DdfIE+n1+mBeNlo="/>
    </ext>
  </extLst>
</workbook>
</file>

<file path=xl/calcChain.xml><?xml version="1.0" encoding="utf-8"?>
<calcChain xmlns="http://schemas.openxmlformats.org/spreadsheetml/2006/main">
  <c r="D154" i="7" l="1"/>
  <c r="D152" i="7"/>
  <c r="D78" i="7"/>
  <c r="D64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6" i="7"/>
  <c r="D45" i="7"/>
  <c r="D44" i="7"/>
  <c r="D43" i="7"/>
  <c r="D42" i="7"/>
  <c r="D41" i="7"/>
  <c r="D40" i="7"/>
  <c r="D39" i="7"/>
  <c r="D37" i="7"/>
  <c r="D36" i="7"/>
  <c r="D35" i="7"/>
  <c r="D34" i="7"/>
  <c r="D30" i="7"/>
  <c r="D29" i="7"/>
  <c r="D28" i="7"/>
  <c r="D27" i="7"/>
  <c r="D24" i="7"/>
  <c r="D23" i="7"/>
  <c r="D22" i="7"/>
  <c r="D21" i="7"/>
  <c r="D20" i="7"/>
  <c r="D19" i="7"/>
  <c r="D16" i="7"/>
  <c r="D14" i="7"/>
</calcChain>
</file>

<file path=xl/sharedStrings.xml><?xml version="1.0" encoding="utf-8"?>
<sst xmlns="http://schemas.openxmlformats.org/spreadsheetml/2006/main" count="327" uniqueCount="180">
  <si>
    <t>ДОДАТОК В -ФІНАНСОВА ЧАСТИНА</t>
  </si>
  <si>
    <t>Найменування видів (зміст) робіт, вимоги до робіт</t>
  </si>
  <si>
    <t>Одиниця виміру</t>
  </si>
  <si>
    <t>Об`єм / Кількість</t>
  </si>
  <si>
    <t>Ціна за
одиницю, грн з ПДВ</t>
  </si>
  <si>
    <t>шт</t>
  </si>
  <si>
    <t>м2</t>
  </si>
  <si>
    <t>м</t>
  </si>
  <si>
    <t>м3</t>
  </si>
  <si>
    <t>кг</t>
  </si>
  <si>
    <t>№</t>
  </si>
  <si>
    <t>п/п</t>
  </si>
  <si>
    <t>Тендер RFP 2023 1809 ZK</t>
  </si>
  <si>
    <t>Тендер на виконання ремонтних робіт з матеріалами Виконавця для покращення технічного стану об’єктів тимчасового притулку внутрішньо переміщених осіб (ВПО) в Будинку Культури, м.Тячів вулиця Незалежності 40</t>
  </si>
  <si>
    <t>ЗАГАЛЬНО-БУДІВЕЛЬНІ РОБОТИ :</t>
  </si>
  <si>
    <t>Демонтаж ламберії зі стін</t>
  </si>
  <si>
    <t>Демонтаж багет стелі</t>
  </si>
  <si>
    <t>Демонтаж підшивки стель (ПВХ ламберії зі стель)</t>
  </si>
  <si>
    <t>Установлення та Демонтаж інвентарних риштувань  внутрішніх металевих трубчастих, при висоті приміщень до 6 метрів</t>
  </si>
  <si>
    <t>Демонтаж дерев"яного  каркаса із рейок стелі</t>
  </si>
  <si>
    <t>Демонтаж покриттів підлог: ковроліна</t>
  </si>
  <si>
    <t>Демонтаж покриттів підлог: дощатих окремими місцями</t>
  </si>
  <si>
    <t>Демонтаж плінтусів дерев'яних</t>
  </si>
  <si>
    <t>Демонтаж дверних коробок в кам'яних стінах, з відбиванням штукатурки в укосах</t>
  </si>
  <si>
    <t>Демонтаж дверних полотен</t>
  </si>
  <si>
    <t>Демонтаж наличників</t>
  </si>
  <si>
    <t>Демонтаж цегляних перегородок</t>
  </si>
  <si>
    <t>Демонтаж дерев"яних решіток (заст.)</t>
  </si>
  <si>
    <t>Очищення вручну фасадів простих від фарби олійної, перхлорвінілової,   з землі та риштувань</t>
  </si>
  <si>
    <t>Демонтаж освітлювальних приладів: світильників 600х600</t>
  </si>
  <si>
    <t>Демонтаж освітлювальних приладів: вимикачів, розеток</t>
  </si>
  <si>
    <t>Демонтаж електропроводки схованої</t>
  </si>
  <si>
    <t>Демонтаж стільців в актовому залі (заст.)</t>
  </si>
  <si>
    <t>Пробивання борозен у цегляних стінах,  переріз борозен до 20 см2</t>
  </si>
  <si>
    <t>Пробивання прорізів в конструкціях з цегли</t>
  </si>
  <si>
    <t>Свердлення отворів  в стінах цегляних, товщина стін 0,5 цеглини, діаметр отвору до 20 мм</t>
  </si>
  <si>
    <t>Заповнення дверних прорізів готовими дверними блоками із металопластику у кам'яних стінах, площа прорізу: до 2 м2</t>
  </si>
  <si>
    <t>Заповнення дверних прорізів готовими дверними блоками із металопластику у кам'яних стінах, площа прорізу: понад 3 м2</t>
  </si>
  <si>
    <t>Поліпшене олійне фарбування раніше пофарбованих дверей  розбіленим колером, з розчищенням старої фарби понад 35%</t>
  </si>
  <si>
    <t>Улаштування покриттів підвіконників із керамічної плитки на клею</t>
  </si>
  <si>
    <t>Улаштування дощатих покриттів товщиною, мм, 36, приміщення площею, м2, понад 10</t>
  </si>
  <si>
    <t>Улаштування покриттів з плит деревноволокнистих, в один шар, площею покриття, м2, понад 10</t>
  </si>
  <si>
    <t>Улаштування покриттів з ламінату на шумогідроізоляційній прокладці без проклеювання швів клеєм</t>
  </si>
  <si>
    <t>Улаштування плінтусів полівінілхлоридних</t>
  </si>
  <si>
    <t>Установлення прижимних планок</t>
  </si>
  <si>
    <t>Улаштування стяжок: самовирівнювальних з суміші Ceresit CN-69 товщиною 5 мм</t>
  </si>
  <si>
    <t>Улаштування стяжок: самовирівнювальних з суміші Ceresit CN-69, на кожен 1 мм зміни товщини стяжки додавати або виключати</t>
  </si>
  <si>
    <t>Улаштування покриттів з керамічних плиток на розчині із сухої клеючої суміші, кількість плиток в 1 м2, шт: до 7</t>
  </si>
  <si>
    <t>Улаштування покриттів східців з керамічних плиток розміром 30х30 на розчині із сухої клеючої суміші. Плінтуси шириною 50 мм</t>
  </si>
  <si>
    <t>Улаштування каркасу підвісних стель "Армстронг"</t>
  </si>
  <si>
    <t>Укладання плит стельових в каркас стелі "Армстронг"</t>
  </si>
  <si>
    <t>Фарбування раніше пофарбованих стель водоемульсійними сумішами  з розчищенням до 10%</t>
  </si>
  <si>
    <t>Штукатурення поверхонь цементно-вапняним або цементним розчином по каменю та бетону поліпшене, стін</t>
  </si>
  <si>
    <t>Шпаклювання шпаклівкою "Cerezit": стін</t>
  </si>
  <si>
    <t>Шпаклювання шпаклівкою "Cerezit": додавати на 1 мм товщини шпаклівки</t>
  </si>
  <si>
    <t>Декоративне оздоблення поверхонь : клейове</t>
  </si>
  <si>
    <t>Фарбування полівінілацетатними водоемульсійними сумішами, поліпшене, по збірних конструкціях, підготовлених під фарбування: стін</t>
  </si>
  <si>
    <t>Установлення перфорованих штукатурних кутиків</t>
  </si>
  <si>
    <t>Фарбування раніше пофарбованих стін водоемульсійними сумішами  з розчищенням до 35%</t>
  </si>
  <si>
    <t>Фарбування олійними сумішами за 2 рази раніше пофарбованих металевих поверхонь радіаторів та  труб</t>
  </si>
  <si>
    <t>Улаштування обшивки стін гіпсокартонними плитами [фальшстіни] по металевому каркасу</t>
  </si>
  <si>
    <t>Шпаклювання шпаклівкою "Cerezit": відкосів</t>
  </si>
  <si>
    <t>Фарбування полівінілацетатними водоемульсійними сумішами, поліпшене, по збірних конструкціях, підготовлених під фарбування: відкосів</t>
  </si>
  <si>
    <t>Забивання борозен  в цегляних стінах,</t>
  </si>
  <si>
    <t>Монтаж укладених по основі підлоги поліетиленових труб діаметром, мм, понад 32 до 50</t>
  </si>
  <si>
    <t>Затягування проводу в труби: першого проводу перерізом, мм2, понад 2,5 до 6</t>
  </si>
  <si>
    <t>Прокладання проводів при схованій проводці в борознах</t>
  </si>
  <si>
    <t>Установлення щитків освітлювальних у готовій ніші або на стіні: щитки групові масою, кг, до 3</t>
  </si>
  <si>
    <t>Установлення вимикачів, перемикачів, штепсельних розеток: вимикачі та перемикачі пакетні 2-х і 3-х полюсні на струм, А, до 25</t>
  </si>
  <si>
    <t>Установлення вимикачів, перемикачів, штепсельних розеток: штепсельні розетки герметичні та напівгерметичні</t>
  </si>
  <si>
    <t>Установлення вимикачів, перемикачів, штепсельних розеток: вимикачі утопленого типу при схованій проводці, 2-клавишні</t>
  </si>
  <si>
    <t>Установлення вимикачів, перемикачів, штепсельних розеток: вимикачі утопленого типу при схованій проводці, 1-клавишні</t>
  </si>
  <si>
    <t>Монтаж світильників для люмінесцентних ламп: в підвісних стелях, кількість ламп, шт, 1</t>
  </si>
  <si>
    <t>Навантаження сміття вручну</t>
  </si>
  <si>
    <t>т</t>
  </si>
  <si>
    <t>Перевезення будівельного сміття  до 10 км</t>
  </si>
  <si>
    <t>Установка грат жалюзійних площею в світлі, м3, до 0,25</t>
  </si>
  <si>
    <t>Улаштування плінтусів дерев'яних</t>
  </si>
  <si>
    <t>Опорядження стін пластиковими панелями шириною до 400 мм (зашивка сцени)</t>
  </si>
  <si>
    <t>Монтаж стільців в актовому залі (заст.)</t>
  </si>
  <si>
    <t>ВИТРАТИ  МАТЕРІАЛІВ :</t>
  </si>
  <si>
    <t>Сталь кутова 32х32 мм</t>
  </si>
  <si>
    <t>Плити "Армстронг"</t>
  </si>
  <si>
    <t>Плити ОСБі, товщина 12 мм.</t>
  </si>
  <si>
    <t>Вартість металоконструкцій підвісних стель</t>
  </si>
  <si>
    <t>Ламінат</t>
  </si>
  <si>
    <t>Електроди, діаметр 4 мм, марка Э42</t>
  </si>
  <si>
    <t>Дюбелі розпірні поліетиленові (комплект), 5х50 мм</t>
  </si>
  <si>
    <t>Бензин розчинник</t>
  </si>
  <si>
    <t>Папір шліфувальний</t>
  </si>
  <si>
    <t>Дрантя</t>
  </si>
  <si>
    <t>Грунтовки глибокого проникнення</t>
  </si>
  <si>
    <t>л</t>
  </si>
  <si>
    <t>Дисперсія полівінілацетатна непластифікована</t>
  </si>
  <si>
    <t>Круги армовані абразивні відрізні, діаметр 180х3 мм</t>
  </si>
  <si>
    <t>Клей малярний рідкий</t>
  </si>
  <si>
    <t>Підложка</t>
  </si>
  <si>
    <t>Мастика клеюча кумароно-каучукова, марка КН-3</t>
  </si>
  <si>
    <t>Плінтуси для підлог з пластикату в к-ті</t>
  </si>
  <si>
    <t>Ламберія</t>
  </si>
  <si>
    <t>Грати вентиляційні</t>
  </si>
  <si>
    <t>Сітка армуюча</t>
  </si>
  <si>
    <t>Цвяхи будівельні з плоскою головкою 1,6х50 мм</t>
  </si>
  <si>
    <t>Цвяхи будівельні з плоскою головкою 1,8х60 мм</t>
  </si>
  <si>
    <t>Сталеві деталі риштувань</t>
  </si>
  <si>
    <t>Кутики штукатурні металеві оцинковані перфоровані</t>
  </si>
  <si>
    <t>Болти будівельні з гайками та шайбами</t>
  </si>
  <si>
    <t>Цвяхи будівельні 3,0х80 мм</t>
  </si>
  <si>
    <t>Цвяхи будівельні 3,5х90 мм</t>
  </si>
  <si>
    <t>Цвяхи будівельні 1,5х22 мм</t>
  </si>
  <si>
    <t>Шпаклівка клейова</t>
  </si>
  <si>
    <t>Шпаклiвка  Ceresit CT 29</t>
  </si>
  <si>
    <t>Гіпсові в'яжучі Г-3</t>
  </si>
  <si>
    <t>Плитки керамічні</t>
  </si>
  <si>
    <t>Плитки керамічні для підвіконників</t>
  </si>
  <si>
    <t>Клеюча суміш для керамічної плитки</t>
  </si>
  <si>
    <t>Суміш для шпарування СЕ33</t>
  </si>
  <si>
    <t>Фарба водно-дисперсійна полівінілацетатна</t>
  </si>
  <si>
    <t>Лак БТ-577</t>
  </si>
  <si>
    <t>Білило густотерте цинкове</t>
  </si>
  <si>
    <t>Фарба земляна густотерта олійна, мумія, сурик залізний</t>
  </si>
  <si>
    <t>Фарба олійна та алкідна, готова до застосування, для внутрішніх робіт</t>
  </si>
  <si>
    <t>Оліфа комбінована К-2</t>
  </si>
  <si>
    <t>Плити гіпсокартонні товщ.12,5 мм.</t>
  </si>
  <si>
    <t>Дріт сталевий низьковуглецевий різного призначення чорний, діаметр 1,6 мм</t>
  </si>
  <si>
    <t>Гума листова вулканізована кольорова</t>
  </si>
  <si>
    <t>Сітка дротяна ткана з квадратними чарунками N 05 без покриття</t>
  </si>
  <si>
    <t>Болти із шестигранною головкою, діаметр різьби 6 мм</t>
  </si>
  <si>
    <t>Бруски обрізні з хвойних порід, ширина 740 мм, товщина 25 мм, ІІІ сорт</t>
  </si>
  <si>
    <t>Щити настилу</t>
  </si>
  <si>
    <t>Гофра ф20мм.</t>
  </si>
  <si>
    <t>Кабель силовий з мідними жилами, в ПВХ ізоляцією 0,66кВТ.,що не розповсюджує горіння з низьким рівнем димовиділення ВВГ нг-нд 4х4,0</t>
  </si>
  <si>
    <t>Прижимні планки</t>
  </si>
  <si>
    <t>Провід ШВВП 3х2,5</t>
  </si>
  <si>
    <t>Провід ШВВП 3х1,5</t>
  </si>
  <si>
    <t>Дерев"яні кутики фігурні</t>
  </si>
  <si>
    <t>Короб 20х40</t>
  </si>
  <si>
    <t>Профіль напрямний</t>
  </si>
  <si>
    <t>Профіль стійковий</t>
  </si>
  <si>
    <t>Стрічка армувальна</t>
  </si>
  <si>
    <t>Блоки дверні металопластикові</t>
  </si>
  <si>
    <t>Дошки для покриття підлог антисептовані, тип ДП-35, товщина 35 мм, ширина без гребеня 68 мм</t>
  </si>
  <si>
    <t>Плінтуси, тип Пл-2, розмір 19х54 мм</t>
  </si>
  <si>
    <t>Дерев'яні деталі риштувань</t>
  </si>
  <si>
    <t>Вода</t>
  </si>
  <si>
    <t>Розчин готовий кладковий важкий цементний, марка М100</t>
  </si>
  <si>
    <t>Розчин готовий кладковий важкий цементно-вапняковий, марка М50</t>
  </si>
  <si>
    <t>Розчин готовий опоряджувальний цементно-вапняний 1:1:6</t>
  </si>
  <si>
    <t>Вимикачі 1-х клавішні</t>
  </si>
  <si>
    <t>Вимикачі 2-х клавішні</t>
  </si>
  <si>
    <t>Щиток 8 модульний</t>
  </si>
  <si>
    <t>Стрічка ізоляційна "Пара"</t>
  </si>
  <si>
    <t>Стрічка монтажна ЛМ</t>
  </si>
  <si>
    <t>Перемичка заземлювальна</t>
  </si>
  <si>
    <t>Бірка маркувальна</t>
  </si>
  <si>
    <t>Дюбель -шуруп (150мм.)</t>
  </si>
  <si>
    <t>Гвинти самонарізні</t>
  </si>
  <si>
    <t>Дюбель 6/42мм.</t>
  </si>
  <si>
    <t>Автомат 16 А</t>
  </si>
  <si>
    <t>Автомат 25 А</t>
  </si>
  <si>
    <t>Автомат 40 А</t>
  </si>
  <si>
    <t>Світлодіодна панель  LED3000 Lm  595х595 в "Армстронг"</t>
  </si>
  <si>
    <t>Пласмасові хрестики</t>
  </si>
  <si>
    <t>Рамки подвійні</t>
  </si>
  <si>
    <t>Розетки одинарні</t>
  </si>
  <si>
    <t>Дюбель 6х60</t>
  </si>
  <si>
    <t>Шуруп по дереву 6х70</t>
  </si>
  <si>
    <t>Піна монтажна</t>
  </si>
  <si>
    <t>Коробки монтажні</t>
  </si>
  <si>
    <t>Коробки розпаєчні</t>
  </si>
  <si>
    <t xml:space="preserve"> шт</t>
  </si>
  <si>
    <t xml:space="preserve"> м2</t>
  </si>
  <si>
    <t xml:space="preserve">м </t>
  </si>
  <si>
    <t>ВСЬОГО</t>
  </si>
  <si>
    <t xml:space="preserve">ВСЬОГО </t>
  </si>
  <si>
    <t xml:space="preserve">ВСЬОГО РАЗОМ </t>
  </si>
  <si>
    <t>Прізвище та підпис представника компанії:</t>
  </si>
  <si>
    <t>Дата:</t>
  </si>
  <si>
    <t>Печатка компанії:</t>
  </si>
  <si>
    <t>Після заповнення надайте цей документ у форматі PDF та у форматі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</si>
</sst>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6"/>
      <color theme="1"/>
      <name val="Times New Roman"/>
    </font>
    <font>
      <sz val="11"/>
      <color theme="1"/>
      <name val="Times New Roman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CE4D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164" fontId="7" fillId="0" borderId="0" applyBorder="0" applyProtection="0"/>
    <xf numFmtId="164" fontId="7" fillId="0" borderId="0" applyBorder="0" applyProtection="0"/>
  </cellStyleXfs>
  <cellXfs count="61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right" vertical="center" wrapText="1"/>
    </xf>
    <xf numFmtId="0" fontId="10" fillId="5" borderId="10" xfId="0" applyFont="1" applyFill="1" applyBorder="1" applyAlignment="1">
      <alignment horizontal="right" vertical="center" wrapText="1"/>
    </xf>
    <xf numFmtId="0" fontId="10" fillId="5" borderId="6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right" vertical="center" wrapText="1"/>
    </xf>
    <xf numFmtId="0" fontId="10" fillId="4" borderId="10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</cellXfs>
  <cellStyles count="4">
    <cellStyle name="Excel Built-in Normal" xfId="3"/>
    <cellStyle name="Normal 3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topLeftCell="A181" workbookViewId="0">
      <selection activeCell="G17" sqref="G17"/>
    </sheetView>
  </sheetViews>
  <sheetFormatPr defaultRowHeight="14.4" x14ac:dyDescent="0.3"/>
  <cols>
    <col min="1" max="1" width="9.5546875" style="1" customWidth="1"/>
    <col min="2" max="2" width="47.6640625" customWidth="1"/>
    <col min="3" max="3" width="19.88671875" style="2" customWidth="1"/>
    <col min="4" max="4" width="15.6640625" style="1" customWidth="1"/>
    <col min="5" max="7" width="26.5546875" style="1" customWidth="1"/>
  </cols>
  <sheetData>
    <row r="1" spans="1:7" ht="15.6" x14ac:dyDescent="0.3">
      <c r="A1" s="8"/>
      <c r="B1" s="4"/>
      <c r="C1" s="5"/>
      <c r="D1" s="5"/>
      <c r="E1" s="5"/>
      <c r="F1" s="3"/>
      <c r="G1" s="3"/>
    </row>
    <row r="2" spans="1:7" ht="20.399999999999999" x14ac:dyDescent="0.35">
      <c r="A2" s="42" t="s">
        <v>12</v>
      </c>
      <c r="B2" s="42"/>
      <c r="C2" s="42"/>
      <c r="D2" s="42"/>
      <c r="E2" s="42"/>
      <c r="F2" s="42"/>
      <c r="G2" s="42"/>
    </row>
    <row r="3" spans="1:7" ht="47.25" customHeight="1" x14ac:dyDescent="0.35">
      <c r="A3" s="43" t="s">
        <v>0</v>
      </c>
      <c r="B3" s="43"/>
      <c r="C3" s="43"/>
      <c r="D3" s="43"/>
      <c r="E3" s="43"/>
      <c r="F3" s="43"/>
      <c r="G3" s="43"/>
    </row>
    <row r="4" spans="1:7" x14ac:dyDescent="0.3">
      <c r="A4" s="9"/>
      <c r="B4" s="6"/>
      <c r="C4" s="7"/>
      <c r="D4" s="7"/>
      <c r="E4" s="7"/>
      <c r="F4" s="3"/>
      <c r="G4" s="3"/>
    </row>
    <row r="5" spans="1:7" ht="17.399999999999999" x14ac:dyDescent="0.3">
      <c r="A5" s="60"/>
      <c r="B5" s="60"/>
      <c r="C5" s="60"/>
      <c r="D5" s="60"/>
      <c r="E5" s="60"/>
      <c r="F5" s="60"/>
      <c r="G5" s="60"/>
    </row>
    <row r="6" spans="1:7" x14ac:dyDescent="0.3">
      <c r="A6" s="9"/>
      <c r="B6" s="6"/>
      <c r="C6" s="7"/>
      <c r="D6" s="7"/>
      <c r="E6" s="7"/>
      <c r="F6" s="3"/>
      <c r="G6" s="3"/>
    </row>
    <row r="7" spans="1:7" ht="87.75" customHeight="1" x14ac:dyDescent="0.3">
      <c r="A7" s="46" t="s">
        <v>13</v>
      </c>
      <c r="B7" s="46"/>
      <c r="C7" s="46"/>
      <c r="D7" s="46"/>
      <c r="E7" s="46"/>
      <c r="F7" s="46"/>
      <c r="G7" s="46"/>
    </row>
    <row r="10" spans="1:7" ht="15.6" customHeight="1" x14ac:dyDescent="0.3">
      <c r="A10" s="11" t="s">
        <v>10</v>
      </c>
      <c r="B10" s="44" t="s">
        <v>1</v>
      </c>
      <c r="C10" s="44" t="s">
        <v>2</v>
      </c>
      <c r="D10" s="47" t="s">
        <v>3</v>
      </c>
      <c r="E10" s="44" t="s">
        <v>4</v>
      </c>
      <c r="F10" s="44" t="s">
        <v>4</v>
      </c>
    </row>
    <row r="11" spans="1:7" ht="17.399999999999999" x14ac:dyDescent="0.3">
      <c r="A11" s="11" t="s">
        <v>11</v>
      </c>
      <c r="B11" s="44"/>
      <c r="C11" s="44"/>
      <c r="D11" s="47"/>
      <c r="E11" s="44"/>
      <c r="F11" s="45"/>
    </row>
    <row r="12" spans="1:7" ht="16.2" thickBot="1" x14ac:dyDescent="0.3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</row>
    <row r="13" spans="1:7" ht="16.2" customHeight="1" x14ac:dyDescent="0.3">
      <c r="A13" s="48" t="s">
        <v>14</v>
      </c>
      <c r="B13" s="49"/>
      <c r="C13" s="49"/>
      <c r="D13" s="49"/>
      <c r="E13" s="49"/>
      <c r="F13" s="49"/>
    </row>
    <row r="14" spans="1:7" ht="15.6" x14ac:dyDescent="0.3">
      <c r="A14" s="26">
        <v>1</v>
      </c>
      <c r="B14" s="27" t="s">
        <v>15</v>
      </c>
      <c r="C14" s="28" t="s">
        <v>6</v>
      </c>
      <c r="D14" s="28">
        <f>0.742*100</f>
        <v>74.2</v>
      </c>
      <c r="E14" s="10"/>
      <c r="F14" s="10"/>
    </row>
    <row r="15" spans="1:7" ht="15.6" x14ac:dyDescent="0.3">
      <c r="A15" s="26">
        <v>2</v>
      </c>
      <c r="B15" s="27" t="s">
        <v>16</v>
      </c>
      <c r="C15" s="28" t="s">
        <v>7</v>
      </c>
      <c r="D15" s="28">
        <v>99.4</v>
      </c>
      <c r="E15" s="10"/>
      <c r="F15" s="10"/>
    </row>
    <row r="16" spans="1:7" ht="31.2" x14ac:dyDescent="0.3">
      <c r="A16" s="26">
        <v>3</v>
      </c>
      <c r="B16" s="27" t="s">
        <v>17</v>
      </c>
      <c r="C16" s="28" t="s">
        <v>6</v>
      </c>
      <c r="D16" s="28">
        <f>100*2.0244</f>
        <v>202.44</v>
      </c>
      <c r="E16" s="10"/>
      <c r="F16" s="10"/>
    </row>
    <row r="17" spans="1:6" ht="46.8" x14ac:dyDescent="0.3">
      <c r="A17" s="26">
        <v>4</v>
      </c>
      <c r="B17" s="29" t="s">
        <v>18</v>
      </c>
      <c r="C17" s="30" t="s">
        <v>6</v>
      </c>
      <c r="D17" s="30">
        <v>200</v>
      </c>
      <c r="E17" s="10"/>
      <c r="F17" s="10"/>
    </row>
    <row r="18" spans="1:6" ht="15.6" x14ac:dyDescent="0.3">
      <c r="A18" s="26">
        <v>5</v>
      </c>
      <c r="B18" s="27" t="s">
        <v>19</v>
      </c>
      <c r="C18" s="28" t="s">
        <v>8</v>
      </c>
      <c r="D18" s="28">
        <v>1.4</v>
      </c>
      <c r="E18" s="10"/>
      <c r="F18" s="10"/>
    </row>
    <row r="19" spans="1:6" ht="15.6" x14ac:dyDescent="0.3">
      <c r="A19" s="26">
        <v>6</v>
      </c>
      <c r="B19" s="31" t="s">
        <v>20</v>
      </c>
      <c r="C19" s="30" t="s">
        <v>6</v>
      </c>
      <c r="D19" s="30">
        <f>100*1.1963</f>
        <v>119.63</v>
      </c>
      <c r="E19" s="10"/>
      <c r="F19" s="10"/>
    </row>
    <row r="20" spans="1:6" ht="31.2" x14ac:dyDescent="0.3">
      <c r="A20" s="26">
        <v>7</v>
      </c>
      <c r="B20" s="27" t="s">
        <v>21</v>
      </c>
      <c r="C20" s="28" t="s">
        <v>6</v>
      </c>
      <c r="D20" s="28">
        <f>100*0.39</f>
        <v>39</v>
      </c>
      <c r="E20" s="10"/>
      <c r="F20" s="10"/>
    </row>
    <row r="21" spans="1:6" ht="15.6" x14ac:dyDescent="0.3">
      <c r="A21" s="26">
        <v>8</v>
      </c>
      <c r="B21" s="27" t="s">
        <v>22</v>
      </c>
      <c r="C21" s="28" t="s">
        <v>7</v>
      </c>
      <c r="D21" s="28">
        <f>100*1.309</f>
        <v>130.9</v>
      </c>
      <c r="E21" s="10"/>
      <c r="F21" s="10"/>
    </row>
    <row r="22" spans="1:6" ht="31.2" x14ac:dyDescent="0.3">
      <c r="A22" s="26">
        <v>9</v>
      </c>
      <c r="B22" s="27" t="s">
        <v>23</v>
      </c>
      <c r="C22" s="28" t="s">
        <v>5</v>
      </c>
      <c r="D22" s="28">
        <f>100*0.1</f>
        <v>10</v>
      </c>
      <c r="E22" s="10"/>
      <c r="F22" s="10"/>
    </row>
    <row r="23" spans="1:6" ht="15.6" x14ac:dyDescent="0.3">
      <c r="A23" s="26">
        <v>10</v>
      </c>
      <c r="B23" s="27" t="s">
        <v>24</v>
      </c>
      <c r="C23" s="28" t="s">
        <v>6</v>
      </c>
      <c r="D23" s="28">
        <f>100*0.1983</f>
        <v>19.830000000000002</v>
      </c>
      <c r="E23" s="10"/>
      <c r="F23" s="10"/>
    </row>
    <row r="24" spans="1:6" ht="15.6" x14ac:dyDescent="0.3">
      <c r="A24" s="26">
        <v>11</v>
      </c>
      <c r="B24" s="27" t="s">
        <v>25</v>
      </c>
      <c r="C24" s="28" t="s">
        <v>7</v>
      </c>
      <c r="D24" s="28">
        <f>100*0.48</f>
        <v>48</v>
      </c>
      <c r="E24" s="10"/>
      <c r="F24" s="10"/>
    </row>
    <row r="25" spans="1:6" ht="15.6" x14ac:dyDescent="0.3">
      <c r="A25" s="26">
        <v>12</v>
      </c>
      <c r="B25" s="27" t="s">
        <v>26</v>
      </c>
      <c r="C25" s="28" t="s">
        <v>8</v>
      </c>
      <c r="D25" s="28">
        <v>1</v>
      </c>
      <c r="E25" s="10"/>
      <c r="F25" s="10"/>
    </row>
    <row r="26" spans="1:6" ht="15.6" x14ac:dyDescent="0.3">
      <c r="A26" s="26">
        <v>13</v>
      </c>
      <c r="B26" s="27" t="s">
        <v>27</v>
      </c>
      <c r="C26" s="28" t="s">
        <v>5</v>
      </c>
      <c r="D26" s="28">
        <v>3</v>
      </c>
      <c r="E26" s="10"/>
      <c r="F26" s="10"/>
    </row>
    <row r="27" spans="1:6" ht="46.8" x14ac:dyDescent="0.3">
      <c r="A27" s="26">
        <v>14</v>
      </c>
      <c r="B27" s="27" t="s">
        <v>28</v>
      </c>
      <c r="C27" s="28" t="s">
        <v>6</v>
      </c>
      <c r="D27" s="28">
        <f>100*0.19</f>
        <v>19</v>
      </c>
      <c r="E27" s="10"/>
      <c r="F27" s="10"/>
    </row>
    <row r="28" spans="1:6" ht="31.2" x14ac:dyDescent="0.3">
      <c r="A28" s="26">
        <v>15</v>
      </c>
      <c r="B28" s="27" t="s">
        <v>29</v>
      </c>
      <c r="C28" s="28" t="s">
        <v>5</v>
      </c>
      <c r="D28" s="28">
        <f>100*0.36</f>
        <v>36</v>
      </c>
      <c r="E28" s="10"/>
      <c r="F28" s="10"/>
    </row>
    <row r="29" spans="1:6" ht="31.2" x14ac:dyDescent="0.3">
      <c r="A29" s="26">
        <v>16</v>
      </c>
      <c r="B29" s="27" t="s">
        <v>30</v>
      </c>
      <c r="C29" s="28" t="s">
        <v>170</v>
      </c>
      <c r="D29" s="28">
        <f>100*0.22</f>
        <v>22</v>
      </c>
      <c r="E29" s="10"/>
      <c r="F29" s="10"/>
    </row>
    <row r="30" spans="1:6" ht="15.6" x14ac:dyDescent="0.3">
      <c r="A30" s="26">
        <v>17</v>
      </c>
      <c r="B30" s="27" t="s">
        <v>31</v>
      </c>
      <c r="C30" s="28" t="s">
        <v>7</v>
      </c>
      <c r="D30" s="28">
        <f>100*1.34</f>
        <v>134</v>
      </c>
      <c r="E30" s="10"/>
      <c r="F30" s="10"/>
    </row>
    <row r="31" spans="1:6" ht="15.6" x14ac:dyDescent="0.3">
      <c r="A31" s="26">
        <v>18</v>
      </c>
      <c r="B31" s="31" t="s">
        <v>32</v>
      </c>
      <c r="C31" s="30" t="s">
        <v>5</v>
      </c>
      <c r="D31" s="30">
        <v>120</v>
      </c>
      <c r="E31" s="10"/>
      <c r="F31" s="10"/>
    </row>
    <row r="32" spans="1:6" ht="31.2" x14ac:dyDescent="0.3">
      <c r="A32" s="26">
        <v>19</v>
      </c>
      <c r="B32" s="27" t="s">
        <v>33</v>
      </c>
      <c r="C32" s="28" t="s">
        <v>7</v>
      </c>
      <c r="D32" s="28">
        <v>134</v>
      </c>
      <c r="E32" s="10"/>
      <c r="F32" s="10"/>
    </row>
    <row r="33" spans="1:6" ht="15.6" x14ac:dyDescent="0.3">
      <c r="A33" s="26">
        <v>20</v>
      </c>
      <c r="B33" s="31" t="s">
        <v>34</v>
      </c>
      <c r="C33" s="30" t="s">
        <v>8</v>
      </c>
      <c r="D33" s="30">
        <v>1</v>
      </c>
      <c r="E33" s="10"/>
      <c r="F33" s="10"/>
    </row>
    <row r="34" spans="1:6" ht="46.8" x14ac:dyDescent="0.3">
      <c r="A34" s="26">
        <v>21</v>
      </c>
      <c r="B34" s="27" t="s">
        <v>35</v>
      </c>
      <c r="C34" s="28" t="s">
        <v>5</v>
      </c>
      <c r="D34" s="28">
        <f>100*0.08</f>
        <v>8</v>
      </c>
      <c r="E34" s="10"/>
      <c r="F34" s="10"/>
    </row>
    <row r="35" spans="1:6" ht="46.8" x14ac:dyDescent="0.3">
      <c r="A35" s="26">
        <v>22</v>
      </c>
      <c r="B35" s="27" t="s">
        <v>36</v>
      </c>
      <c r="C35" s="28" t="s">
        <v>6</v>
      </c>
      <c r="D35" s="28">
        <f>100*0.1646</f>
        <v>16.46</v>
      </c>
      <c r="E35" s="10"/>
      <c r="F35" s="10"/>
    </row>
    <row r="36" spans="1:6" ht="46.8" x14ac:dyDescent="0.3">
      <c r="A36" s="26">
        <v>23</v>
      </c>
      <c r="B36" s="27" t="s">
        <v>37</v>
      </c>
      <c r="C36" s="28" t="s">
        <v>6</v>
      </c>
      <c r="D36" s="28">
        <f>100*0.0337</f>
        <v>3.37</v>
      </c>
      <c r="E36" s="10"/>
      <c r="F36" s="10"/>
    </row>
    <row r="37" spans="1:6" ht="46.8" x14ac:dyDescent="0.3">
      <c r="A37" s="26">
        <v>24</v>
      </c>
      <c r="B37" s="27" t="s">
        <v>38</v>
      </c>
      <c r="C37" s="28" t="s">
        <v>6</v>
      </c>
      <c r="D37" s="28">
        <f>100*0.08</f>
        <v>8</v>
      </c>
      <c r="E37" s="10"/>
      <c r="F37" s="10"/>
    </row>
    <row r="38" spans="1:6" ht="31.2" x14ac:dyDescent="0.3">
      <c r="A38" s="26">
        <v>25</v>
      </c>
      <c r="B38" s="27" t="s">
        <v>39</v>
      </c>
      <c r="C38" s="28" t="s">
        <v>6</v>
      </c>
      <c r="D38" s="28">
        <v>10.199999999999999</v>
      </c>
      <c r="E38" s="10"/>
      <c r="F38" s="10"/>
    </row>
    <row r="39" spans="1:6" ht="31.2" x14ac:dyDescent="0.3">
      <c r="A39" s="26">
        <v>26</v>
      </c>
      <c r="B39" s="27" t="s">
        <v>40</v>
      </c>
      <c r="C39" s="28" t="s">
        <v>6</v>
      </c>
      <c r="D39" s="28">
        <f>100*0.39</f>
        <v>39</v>
      </c>
      <c r="E39" s="10"/>
      <c r="F39" s="10"/>
    </row>
    <row r="40" spans="1:6" ht="46.8" x14ac:dyDescent="0.3">
      <c r="A40" s="26">
        <v>27</v>
      </c>
      <c r="B40" s="27" t="s">
        <v>41</v>
      </c>
      <c r="C40" s="28" t="s">
        <v>6</v>
      </c>
      <c r="D40" s="28">
        <f>100*2.8123</f>
        <v>281.23</v>
      </c>
      <c r="E40" s="10"/>
      <c r="F40" s="10"/>
    </row>
    <row r="41" spans="1:6" ht="46.8" x14ac:dyDescent="0.3">
      <c r="A41" s="26">
        <v>28</v>
      </c>
      <c r="B41" s="29" t="s">
        <v>42</v>
      </c>
      <c r="C41" s="30" t="s">
        <v>6</v>
      </c>
      <c r="D41" s="30">
        <f>100*2.8123</f>
        <v>281.23</v>
      </c>
      <c r="E41" s="10"/>
      <c r="F41" s="10"/>
    </row>
    <row r="42" spans="1:6" ht="15.6" x14ac:dyDescent="0.3">
      <c r="A42" s="26">
        <v>29</v>
      </c>
      <c r="B42" s="31" t="s">
        <v>43</v>
      </c>
      <c r="C42" s="30" t="s">
        <v>7</v>
      </c>
      <c r="D42" s="30">
        <f>100*1.567</f>
        <v>156.69999999999999</v>
      </c>
      <c r="E42" s="10"/>
      <c r="F42" s="10"/>
    </row>
    <row r="43" spans="1:6" ht="15.6" x14ac:dyDescent="0.3">
      <c r="A43" s="26">
        <v>30</v>
      </c>
      <c r="B43" s="31" t="s">
        <v>44</v>
      </c>
      <c r="C43" s="30" t="s">
        <v>7</v>
      </c>
      <c r="D43" s="30">
        <f>100*0.109</f>
        <v>10.9</v>
      </c>
      <c r="E43" s="10"/>
      <c r="F43" s="10"/>
    </row>
    <row r="44" spans="1:6" ht="31.2" x14ac:dyDescent="0.3">
      <c r="A44" s="26">
        <v>31</v>
      </c>
      <c r="B44" s="29" t="s">
        <v>45</v>
      </c>
      <c r="C44" s="30" t="s">
        <v>6</v>
      </c>
      <c r="D44" s="30">
        <f>100*0.084</f>
        <v>8.4</v>
      </c>
      <c r="E44" s="10"/>
      <c r="F44" s="10"/>
    </row>
    <row r="45" spans="1:6" ht="46.8" x14ac:dyDescent="0.3">
      <c r="A45" s="26">
        <v>32</v>
      </c>
      <c r="B45" s="29" t="s">
        <v>46</v>
      </c>
      <c r="C45" s="30" t="s">
        <v>6</v>
      </c>
      <c r="D45" s="30">
        <f>100*0.084</f>
        <v>8.4</v>
      </c>
      <c r="E45" s="10"/>
      <c r="F45" s="10"/>
    </row>
    <row r="46" spans="1:6" ht="46.8" x14ac:dyDescent="0.3">
      <c r="A46" s="26">
        <v>33</v>
      </c>
      <c r="B46" s="29" t="s">
        <v>47</v>
      </c>
      <c r="C46" s="30" t="s">
        <v>6</v>
      </c>
      <c r="D46" s="30">
        <f>100*0.084</f>
        <v>8.4</v>
      </c>
      <c r="E46" s="10"/>
      <c r="F46" s="10"/>
    </row>
    <row r="47" spans="1:6" ht="46.8" x14ac:dyDescent="0.3">
      <c r="A47" s="26">
        <v>34</v>
      </c>
      <c r="B47" s="29" t="s">
        <v>48</v>
      </c>
      <c r="C47" s="30" t="s">
        <v>6</v>
      </c>
      <c r="D47" s="30">
        <v>1.33</v>
      </c>
      <c r="E47" s="10"/>
      <c r="F47" s="10"/>
    </row>
    <row r="48" spans="1:6" ht="31.2" x14ac:dyDescent="0.3">
      <c r="A48" s="26">
        <v>35</v>
      </c>
      <c r="B48" s="29" t="s">
        <v>49</v>
      </c>
      <c r="C48" s="30" t="s">
        <v>6</v>
      </c>
      <c r="D48" s="30">
        <f>100*2.8963</f>
        <v>289.63</v>
      </c>
      <c r="E48" s="10"/>
      <c r="F48" s="10"/>
    </row>
    <row r="49" spans="1:6" ht="31.2" x14ac:dyDescent="0.3">
      <c r="A49" s="26">
        <v>36</v>
      </c>
      <c r="B49" s="29" t="s">
        <v>50</v>
      </c>
      <c r="C49" s="30" t="s">
        <v>6</v>
      </c>
      <c r="D49" s="30">
        <f>100*2.7811</f>
        <v>278.11</v>
      </c>
      <c r="E49" s="10"/>
      <c r="F49" s="10"/>
    </row>
    <row r="50" spans="1:6" ht="46.8" x14ac:dyDescent="0.3">
      <c r="A50" s="26">
        <v>37</v>
      </c>
      <c r="B50" s="29" t="s">
        <v>51</v>
      </c>
      <c r="C50" s="30" t="s">
        <v>6</v>
      </c>
      <c r="D50" s="30">
        <f>100*0.45</f>
        <v>45</v>
      </c>
      <c r="E50" s="10"/>
      <c r="F50" s="10"/>
    </row>
    <row r="51" spans="1:6" ht="46.8" x14ac:dyDescent="0.3">
      <c r="A51" s="26">
        <v>38</v>
      </c>
      <c r="B51" s="29" t="s">
        <v>52</v>
      </c>
      <c r="C51" s="30" t="s">
        <v>6</v>
      </c>
      <c r="D51" s="30">
        <f>100*0.24</f>
        <v>24</v>
      </c>
      <c r="E51" s="10"/>
      <c r="F51" s="10"/>
    </row>
    <row r="52" spans="1:6" ht="15.6" x14ac:dyDescent="0.3">
      <c r="A52" s="26">
        <v>39</v>
      </c>
      <c r="B52" s="29" t="s">
        <v>53</v>
      </c>
      <c r="C52" s="30" t="s">
        <v>6</v>
      </c>
      <c r="D52" s="30">
        <f>100*5.778</f>
        <v>577.79999999999995</v>
      </c>
      <c r="E52" s="10"/>
      <c r="F52" s="10"/>
    </row>
    <row r="53" spans="1:6" ht="31.2" x14ac:dyDescent="0.3">
      <c r="A53" s="26">
        <v>40</v>
      </c>
      <c r="B53" s="29" t="s">
        <v>54</v>
      </c>
      <c r="C53" s="30" t="s">
        <v>6</v>
      </c>
      <c r="D53" s="30">
        <f>100*5.778</f>
        <v>577.79999999999995</v>
      </c>
      <c r="E53" s="10"/>
      <c r="F53" s="10"/>
    </row>
    <row r="54" spans="1:6" ht="15.6" x14ac:dyDescent="0.3">
      <c r="A54" s="26">
        <v>41</v>
      </c>
      <c r="B54" s="29" t="s">
        <v>55</v>
      </c>
      <c r="C54" s="30" t="s">
        <v>171</v>
      </c>
      <c r="D54" s="30">
        <f>100*5.778</f>
        <v>577.79999999999995</v>
      </c>
      <c r="E54" s="10"/>
      <c r="F54" s="10"/>
    </row>
    <row r="55" spans="1:6" ht="62.4" x14ac:dyDescent="0.3">
      <c r="A55" s="26">
        <v>42</v>
      </c>
      <c r="B55" s="29" t="s">
        <v>56</v>
      </c>
      <c r="C55" s="30" t="s">
        <v>171</v>
      </c>
      <c r="D55" s="30">
        <f>100*5.778</f>
        <v>577.79999999999995</v>
      </c>
      <c r="E55" s="10"/>
      <c r="F55" s="10"/>
    </row>
    <row r="56" spans="1:6" ht="31.2" x14ac:dyDescent="0.3">
      <c r="A56" s="26">
        <v>43</v>
      </c>
      <c r="B56" s="29" t="s">
        <v>57</v>
      </c>
      <c r="C56" s="30" t="s">
        <v>7</v>
      </c>
      <c r="D56" s="30">
        <f>100*1.6</f>
        <v>160</v>
      </c>
      <c r="E56" s="10"/>
      <c r="F56" s="10"/>
    </row>
    <row r="57" spans="1:6" ht="46.8" x14ac:dyDescent="0.3">
      <c r="A57" s="26">
        <v>44</v>
      </c>
      <c r="B57" s="29" t="s">
        <v>58</v>
      </c>
      <c r="C57" s="30" t="s">
        <v>6</v>
      </c>
      <c r="D57" s="30">
        <f>100*2.202</f>
        <v>220.2</v>
      </c>
      <c r="E57" s="10"/>
      <c r="F57" s="10"/>
    </row>
    <row r="58" spans="1:6" ht="46.8" x14ac:dyDescent="0.3">
      <c r="A58" s="26">
        <v>45</v>
      </c>
      <c r="B58" s="29" t="s">
        <v>59</v>
      </c>
      <c r="C58" s="30" t="s">
        <v>6</v>
      </c>
      <c r="D58" s="30">
        <f>100*0.262</f>
        <v>26.200000000000003</v>
      </c>
      <c r="E58" s="10"/>
      <c r="F58" s="10"/>
    </row>
    <row r="59" spans="1:6" ht="31.2" x14ac:dyDescent="0.3">
      <c r="A59" s="26">
        <v>46</v>
      </c>
      <c r="B59" s="29" t="s">
        <v>60</v>
      </c>
      <c r="C59" s="30" t="s">
        <v>6</v>
      </c>
      <c r="D59" s="30">
        <f>100*0.03</f>
        <v>3</v>
      </c>
      <c r="E59" s="10"/>
      <c r="F59" s="10"/>
    </row>
    <row r="60" spans="1:6" ht="15.6" x14ac:dyDescent="0.3">
      <c r="A60" s="26">
        <v>47</v>
      </c>
      <c r="B60" s="29" t="s">
        <v>61</v>
      </c>
      <c r="C60" s="30" t="s">
        <v>6</v>
      </c>
      <c r="D60" s="30">
        <f>100*0.54</f>
        <v>54</v>
      </c>
      <c r="E60" s="10"/>
      <c r="F60" s="10"/>
    </row>
    <row r="61" spans="1:6" ht="31.2" x14ac:dyDescent="0.3">
      <c r="A61" s="26">
        <v>48</v>
      </c>
      <c r="B61" s="29" t="s">
        <v>54</v>
      </c>
      <c r="C61" s="30" t="s">
        <v>6</v>
      </c>
      <c r="D61" s="30">
        <v>54</v>
      </c>
      <c r="E61" s="10"/>
      <c r="F61" s="10"/>
    </row>
    <row r="62" spans="1:6" ht="62.4" x14ac:dyDescent="0.3">
      <c r="A62" s="26">
        <v>49</v>
      </c>
      <c r="B62" s="29" t="s">
        <v>62</v>
      </c>
      <c r="C62" s="30" t="s">
        <v>8</v>
      </c>
      <c r="D62" s="30">
        <v>54</v>
      </c>
      <c r="E62" s="10"/>
      <c r="F62" s="10"/>
    </row>
    <row r="63" spans="1:6" ht="15.6" x14ac:dyDescent="0.3">
      <c r="A63" s="26">
        <v>50</v>
      </c>
      <c r="B63" s="29" t="s">
        <v>63</v>
      </c>
      <c r="C63" s="30" t="s">
        <v>7</v>
      </c>
      <c r="D63" s="30">
        <v>132</v>
      </c>
      <c r="E63" s="10"/>
      <c r="F63" s="10"/>
    </row>
    <row r="64" spans="1:6" ht="46.8" x14ac:dyDescent="0.3">
      <c r="A64" s="26">
        <v>51</v>
      </c>
      <c r="B64" s="29" t="s">
        <v>64</v>
      </c>
      <c r="C64" s="30" t="s">
        <v>172</v>
      </c>
      <c r="D64" s="30">
        <f>100*0.5</f>
        <v>50</v>
      </c>
      <c r="E64" s="10"/>
      <c r="F64" s="10"/>
    </row>
    <row r="65" spans="1:6" ht="31.2" x14ac:dyDescent="0.3">
      <c r="A65" s="26">
        <v>52</v>
      </c>
      <c r="B65" s="29" t="s">
        <v>65</v>
      </c>
      <c r="C65" s="32" t="s">
        <v>7</v>
      </c>
      <c r="D65" s="30">
        <v>50</v>
      </c>
      <c r="E65" s="10"/>
      <c r="F65" s="10"/>
    </row>
    <row r="66" spans="1:6" ht="31.2" x14ac:dyDescent="0.3">
      <c r="A66" s="26">
        <v>53</v>
      </c>
      <c r="B66" s="29" t="s">
        <v>65</v>
      </c>
      <c r="C66" s="32" t="s">
        <v>7</v>
      </c>
      <c r="D66" s="30">
        <v>34.799999999999997</v>
      </c>
      <c r="E66" s="10"/>
      <c r="F66" s="10"/>
    </row>
    <row r="67" spans="1:6" ht="31.2" x14ac:dyDescent="0.3">
      <c r="A67" s="26">
        <v>54</v>
      </c>
      <c r="B67" s="29" t="s">
        <v>66</v>
      </c>
      <c r="C67" s="32" t="s">
        <v>7</v>
      </c>
      <c r="D67" s="30">
        <v>132</v>
      </c>
      <c r="E67" s="10"/>
      <c r="F67" s="10"/>
    </row>
    <row r="68" spans="1:6" ht="31.2" x14ac:dyDescent="0.3">
      <c r="A68" s="26">
        <v>55</v>
      </c>
      <c r="B68" s="29" t="s">
        <v>67</v>
      </c>
      <c r="C68" s="30" t="s">
        <v>5</v>
      </c>
      <c r="D68" s="30">
        <v>3</v>
      </c>
      <c r="E68" s="10"/>
      <c r="F68" s="10"/>
    </row>
    <row r="69" spans="1:6" ht="46.8" x14ac:dyDescent="0.3">
      <c r="A69" s="26">
        <v>56</v>
      </c>
      <c r="B69" s="29" t="s">
        <v>68</v>
      </c>
      <c r="C69" s="30" t="s">
        <v>5</v>
      </c>
      <c r="D69" s="30">
        <v>13</v>
      </c>
      <c r="E69" s="10"/>
      <c r="F69" s="10"/>
    </row>
    <row r="70" spans="1:6" ht="46.8" x14ac:dyDescent="0.3">
      <c r="A70" s="26">
        <v>57</v>
      </c>
      <c r="B70" s="29" t="s">
        <v>69</v>
      </c>
      <c r="C70" s="30" t="s">
        <v>5</v>
      </c>
      <c r="D70" s="30">
        <v>42</v>
      </c>
      <c r="E70" s="10"/>
      <c r="F70" s="10"/>
    </row>
    <row r="71" spans="1:6" ht="46.8" x14ac:dyDescent="0.3">
      <c r="A71" s="26">
        <v>58</v>
      </c>
      <c r="B71" s="29" t="s">
        <v>70</v>
      </c>
      <c r="C71" s="30" t="s">
        <v>5</v>
      </c>
      <c r="D71" s="30">
        <v>3</v>
      </c>
      <c r="E71" s="10"/>
      <c r="F71" s="10"/>
    </row>
    <row r="72" spans="1:6" ht="46.8" x14ac:dyDescent="0.3">
      <c r="A72" s="26">
        <v>59</v>
      </c>
      <c r="B72" s="29" t="s">
        <v>71</v>
      </c>
      <c r="C72" s="30" t="s">
        <v>5</v>
      </c>
      <c r="D72" s="30">
        <v>8</v>
      </c>
      <c r="E72" s="10"/>
      <c r="F72" s="10"/>
    </row>
    <row r="73" spans="1:6" ht="31.2" x14ac:dyDescent="0.3">
      <c r="A73" s="26">
        <v>60</v>
      </c>
      <c r="B73" s="29" t="s">
        <v>72</v>
      </c>
      <c r="C73" s="30" t="s">
        <v>5</v>
      </c>
      <c r="D73" s="30">
        <v>36</v>
      </c>
      <c r="E73" s="10"/>
      <c r="F73" s="10"/>
    </row>
    <row r="74" spans="1:6" ht="15.6" x14ac:dyDescent="0.3">
      <c r="A74" s="26">
        <v>61</v>
      </c>
      <c r="B74" s="29" t="s">
        <v>73</v>
      </c>
      <c r="C74" s="30" t="s">
        <v>74</v>
      </c>
      <c r="D74" s="30">
        <v>20</v>
      </c>
      <c r="E74" s="10"/>
      <c r="F74" s="10"/>
    </row>
    <row r="75" spans="1:6" ht="15.6" x14ac:dyDescent="0.3">
      <c r="A75" s="26">
        <v>62</v>
      </c>
      <c r="B75" s="29" t="s">
        <v>75</v>
      </c>
      <c r="C75" s="30" t="s">
        <v>74</v>
      </c>
      <c r="D75" s="30">
        <v>20</v>
      </c>
      <c r="E75" s="10"/>
      <c r="F75" s="10"/>
    </row>
    <row r="76" spans="1:6" ht="31.2" x14ac:dyDescent="0.3">
      <c r="A76" s="26">
        <v>63</v>
      </c>
      <c r="B76" s="29" t="s">
        <v>76</v>
      </c>
      <c r="C76" s="30" t="s">
        <v>5</v>
      </c>
      <c r="D76" s="30">
        <v>6</v>
      </c>
      <c r="E76" s="10"/>
      <c r="F76" s="10"/>
    </row>
    <row r="77" spans="1:6" ht="15.6" x14ac:dyDescent="0.3">
      <c r="A77" s="26">
        <v>64</v>
      </c>
      <c r="B77" s="29" t="s">
        <v>77</v>
      </c>
      <c r="C77" s="30" t="s">
        <v>7</v>
      </c>
      <c r="D77" s="30">
        <v>6</v>
      </c>
      <c r="E77" s="10"/>
      <c r="F77" s="10"/>
    </row>
    <row r="78" spans="1:6" ht="31.2" x14ac:dyDescent="0.3">
      <c r="A78" s="26">
        <v>65</v>
      </c>
      <c r="B78" s="29" t="s">
        <v>78</v>
      </c>
      <c r="C78" s="30" t="s">
        <v>6</v>
      </c>
      <c r="D78" s="30">
        <f>100*0.031</f>
        <v>3.1</v>
      </c>
      <c r="E78" s="10"/>
      <c r="F78" s="10"/>
    </row>
    <row r="79" spans="1:6" ht="15.6" x14ac:dyDescent="0.3">
      <c r="A79" s="26">
        <v>66</v>
      </c>
      <c r="B79" s="29" t="s">
        <v>79</v>
      </c>
      <c r="C79" s="30" t="s">
        <v>5</v>
      </c>
      <c r="D79" s="30">
        <v>120</v>
      </c>
      <c r="E79" s="10"/>
      <c r="F79" s="10"/>
    </row>
    <row r="80" spans="1:6" ht="15.6" x14ac:dyDescent="0.3">
      <c r="A80" s="58" t="s">
        <v>173</v>
      </c>
      <c r="B80" s="59"/>
      <c r="C80" s="59"/>
      <c r="D80" s="59"/>
      <c r="E80" s="59"/>
      <c r="F80" s="34"/>
    </row>
    <row r="81" spans="1:6" ht="16.2" thickBot="1" x14ac:dyDescent="0.35">
      <c r="A81" s="50" t="s">
        <v>80</v>
      </c>
      <c r="B81" s="51"/>
      <c r="C81" s="51"/>
      <c r="D81" s="51"/>
      <c r="E81" s="51"/>
      <c r="F81" s="51"/>
    </row>
    <row r="82" spans="1:6" ht="16.2" thickBot="1" x14ac:dyDescent="0.35">
      <c r="A82" s="14">
        <v>1</v>
      </c>
      <c r="B82" s="15" t="s">
        <v>81</v>
      </c>
      <c r="C82" s="16" t="s">
        <v>74</v>
      </c>
      <c r="D82" s="35">
        <v>3.0000000000000001E-3</v>
      </c>
      <c r="E82" s="10"/>
      <c r="F82" s="10"/>
    </row>
    <row r="83" spans="1:6" ht="16.2" thickBot="1" x14ac:dyDescent="0.35">
      <c r="A83" s="17">
        <v>2</v>
      </c>
      <c r="B83" s="18" t="s">
        <v>82</v>
      </c>
      <c r="C83" s="19" t="s">
        <v>6</v>
      </c>
      <c r="D83" s="36">
        <v>292</v>
      </c>
      <c r="E83" s="10"/>
      <c r="F83" s="10"/>
    </row>
    <row r="84" spans="1:6" ht="16.2" thickBot="1" x14ac:dyDescent="0.35">
      <c r="A84" s="17">
        <v>3</v>
      </c>
      <c r="B84" s="18" t="s">
        <v>83</v>
      </c>
      <c r="C84" s="19" t="s">
        <v>6</v>
      </c>
      <c r="D84" s="36">
        <v>286.85000000000002</v>
      </c>
      <c r="E84" s="10"/>
      <c r="F84" s="10"/>
    </row>
    <row r="85" spans="1:6" ht="16.2" thickBot="1" x14ac:dyDescent="0.35">
      <c r="A85" s="17">
        <v>4</v>
      </c>
      <c r="B85" s="18" t="s">
        <v>84</v>
      </c>
      <c r="C85" s="19" t="s">
        <v>6</v>
      </c>
      <c r="D85" s="36">
        <v>289.63</v>
      </c>
      <c r="E85" s="10"/>
      <c r="F85" s="10"/>
    </row>
    <row r="86" spans="1:6" ht="16.2" thickBot="1" x14ac:dyDescent="0.35">
      <c r="A86" s="17">
        <v>5</v>
      </c>
      <c r="B86" s="18" t="s">
        <v>85</v>
      </c>
      <c r="C86" s="19" t="s">
        <v>6</v>
      </c>
      <c r="D86" s="36">
        <v>286.85000000000002</v>
      </c>
      <c r="E86" s="10"/>
      <c r="F86" s="10"/>
    </row>
    <row r="87" spans="1:6" ht="16.2" thickBot="1" x14ac:dyDescent="0.35">
      <c r="A87" s="17">
        <v>6</v>
      </c>
      <c r="B87" s="18" t="s">
        <v>86</v>
      </c>
      <c r="C87" s="19" t="s">
        <v>74</v>
      </c>
      <c r="D87" s="36">
        <v>8.0000000000000004E-4</v>
      </c>
      <c r="E87" s="10"/>
      <c r="F87" s="10"/>
    </row>
    <row r="88" spans="1:6" ht="31.8" thickBot="1" x14ac:dyDescent="0.35">
      <c r="A88" s="17">
        <v>7</v>
      </c>
      <c r="B88" s="18" t="s">
        <v>87</v>
      </c>
      <c r="C88" s="19" t="s">
        <v>5</v>
      </c>
      <c r="D88" s="36">
        <v>23.25</v>
      </c>
      <c r="E88" s="10"/>
      <c r="F88" s="10"/>
    </row>
    <row r="89" spans="1:6" ht="16.2" thickBot="1" x14ac:dyDescent="0.35">
      <c r="A89" s="17">
        <v>8</v>
      </c>
      <c r="B89" s="18" t="s">
        <v>88</v>
      </c>
      <c r="C89" s="19" t="s">
        <v>74</v>
      </c>
      <c r="D89" s="37">
        <v>8.4400000000000003E-2</v>
      </c>
      <c r="E89" s="10"/>
      <c r="F89" s="10"/>
    </row>
    <row r="90" spans="1:6" ht="16.2" thickBot="1" x14ac:dyDescent="0.35">
      <c r="A90" s="17">
        <v>9</v>
      </c>
      <c r="B90" s="18" t="s">
        <v>89</v>
      </c>
      <c r="C90" s="19" t="s">
        <v>6</v>
      </c>
      <c r="D90" s="36">
        <v>21.148599999999998</v>
      </c>
      <c r="E90" s="10"/>
      <c r="F90" s="10"/>
    </row>
    <row r="91" spans="1:6" ht="16.2" thickBot="1" x14ac:dyDescent="0.35">
      <c r="A91" s="17">
        <v>10</v>
      </c>
      <c r="B91" s="18" t="s">
        <v>90</v>
      </c>
      <c r="C91" s="19" t="s">
        <v>9</v>
      </c>
      <c r="D91" s="36">
        <v>0.65159999999999996</v>
      </c>
      <c r="E91" s="10"/>
      <c r="F91" s="10"/>
    </row>
    <row r="92" spans="1:6" ht="16.2" thickBot="1" x14ac:dyDescent="0.35">
      <c r="A92" s="17">
        <v>11</v>
      </c>
      <c r="B92" s="18" t="s">
        <v>91</v>
      </c>
      <c r="C92" s="19" t="s">
        <v>92</v>
      </c>
      <c r="D92" s="36">
        <v>95.180800000000005</v>
      </c>
      <c r="E92" s="10"/>
      <c r="F92" s="10"/>
    </row>
    <row r="93" spans="1:6" ht="16.2" thickBot="1" x14ac:dyDescent="0.35">
      <c r="A93" s="17">
        <v>12</v>
      </c>
      <c r="B93" s="18" t="s">
        <v>93</v>
      </c>
      <c r="C93" s="19" t="s">
        <v>9</v>
      </c>
      <c r="D93" s="36">
        <v>398.03399999999999</v>
      </c>
      <c r="E93" s="10"/>
      <c r="F93" s="10"/>
    </row>
    <row r="94" spans="1:6" ht="31.8" thickBot="1" x14ac:dyDescent="0.35">
      <c r="A94" s="17">
        <v>13</v>
      </c>
      <c r="B94" s="18" t="s">
        <v>94</v>
      </c>
      <c r="C94" s="19" t="s">
        <v>5</v>
      </c>
      <c r="D94" s="36">
        <v>0.29809999999999998</v>
      </c>
      <c r="E94" s="10"/>
      <c r="F94" s="10"/>
    </row>
    <row r="95" spans="1:6" ht="16.2" thickBot="1" x14ac:dyDescent="0.35">
      <c r="A95" s="17">
        <v>14</v>
      </c>
      <c r="B95" s="18" t="s">
        <v>95</v>
      </c>
      <c r="C95" s="19" t="s">
        <v>9</v>
      </c>
      <c r="D95" s="36">
        <v>9.2447999999999997</v>
      </c>
      <c r="E95" s="10"/>
      <c r="F95" s="10"/>
    </row>
    <row r="96" spans="1:6" ht="16.2" thickBot="1" x14ac:dyDescent="0.35">
      <c r="A96" s="17">
        <v>15</v>
      </c>
      <c r="B96" s="18" t="s">
        <v>96</v>
      </c>
      <c r="C96" s="19" t="s">
        <v>6</v>
      </c>
      <c r="D96" s="36">
        <v>286.85000000000002</v>
      </c>
      <c r="E96" s="10"/>
      <c r="F96" s="10"/>
    </row>
    <row r="97" spans="1:6" ht="31.8" thickBot="1" x14ac:dyDescent="0.35">
      <c r="A97" s="17">
        <v>16</v>
      </c>
      <c r="B97" s="18" t="s">
        <v>97</v>
      </c>
      <c r="C97" s="19" t="s">
        <v>74</v>
      </c>
      <c r="D97" s="36">
        <v>8.9999999999999998E-4</v>
      </c>
      <c r="E97" s="10"/>
      <c r="F97" s="10"/>
    </row>
    <row r="98" spans="1:6" ht="16.2" thickBot="1" x14ac:dyDescent="0.35">
      <c r="A98" s="17">
        <v>17</v>
      </c>
      <c r="B98" s="18" t="s">
        <v>98</v>
      </c>
      <c r="C98" s="19" t="s">
        <v>7</v>
      </c>
      <c r="D98" s="36">
        <v>158.267</v>
      </c>
      <c r="E98" s="10"/>
      <c r="F98" s="10"/>
    </row>
    <row r="99" spans="1:6" ht="16.2" thickBot="1" x14ac:dyDescent="0.35">
      <c r="A99" s="17">
        <v>18</v>
      </c>
      <c r="B99" s="20" t="s">
        <v>99</v>
      </c>
      <c r="C99" s="21" t="s">
        <v>6</v>
      </c>
      <c r="D99" s="36">
        <v>3.3</v>
      </c>
      <c r="E99" s="10"/>
      <c r="F99" s="10"/>
    </row>
    <row r="100" spans="1:6" ht="16.2" thickBot="1" x14ac:dyDescent="0.35">
      <c r="A100" s="17">
        <v>19</v>
      </c>
      <c r="B100" s="20" t="s">
        <v>100</v>
      </c>
      <c r="C100" s="21" t="s">
        <v>5</v>
      </c>
      <c r="D100" s="36">
        <v>6</v>
      </c>
      <c r="E100" s="10"/>
      <c r="F100" s="10"/>
    </row>
    <row r="101" spans="1:6" ht="16.2" thickBot="1" x14ac:dyDescent="0.35">
      <c r="A101" s="17">
        <v>20</v>
      </c>
      <c r="B101" s="18" t="s">
        <v>101</v>
      </c>
      <c r="C101" s="19" t="s">
        <v>6</v>
      </c>
      <c r="D101" s="36">
        <v>694.98</v>
      </c>
      <c r="E101" s="10"/>
      <c r="F101" s="10"/>
    </row>
    <row r="102" spans="1:6" ht="31.8" thickBot="1" x14ac:dyDescent="0.35">
      <c r="A102" s="17">
        <v>21</v>
      </c>
      <c r="B102" s="18" t="s">
        <v>102</v>
      </c>
      <c r="C102" s="19" t="s">
        <v>74</v>
      </c>
      <c r="D102" s="36">
        <v>4.0000000000000003E-5</v>
      </c>
      <c r="E102" s="10"/>
      <c r="F102" s="10"/>
    </row>
    <row r="103" spans="1:6" ht="31.8" thickBot="1" x14ac:dyDescent="0.35">
      <c r="A103" s="17">
        <v>22</v>
      </c>
      <c r="B103" s="18" t="s">
        <v>103</v>
      </c>
      <c r="C103" s="19" t="s">
        <v>74</v>
      </c>
      <c r="D103" s="36">
        <v>2.0000000000000002E-5</v>
      </c>
      <c r="E103" s="10"/>
      <c r="F103" s="10"/>
    </row>
    <row r="104" spans="1:6" ht="16.2" thickBot="1" x14ac:dyDescent="0.35">
      <c r="A104" s="17">
        <v>23</v>
      </c>
      <c r="B104" s="20" t="s">
        <v>104</v>
      </c>
      <c r="C104" s="21" t="s">
        <v>74</v>
      </c>
      <c r="D104" s="36">
        <v>0.06</v>
      </c>
      <c r="E104" s="10"/>
      <c r="F104" s="10"/>
    </row>
    <row r="105" spans="1:6" ht="16.2" thickBot="1" x14ac:dyDescent="0.35">
      <c r="A105" s="23">
        <v>24</v>
      </c>
      <c r="B105" s="24" t="s">
        <v>105</v>
      </c>
      <c r="C105" s="19" t="s">
        <v>7</v>
      </c>
      <c r="D105" s="37">
        <v>168</v>
      </c>
      <c r="E105" s="10"/>
      <c r="F105" s="10"/>
    </row>
    <row r="106" spans="1:6" ht="16.2" thickBot="1" x14ac:dyDescent="0.35">
      <c r="A106" s="23">
        <v>25</v>
      </c>
      <c r="B106" s="24" t="s">
        <v>106</v>
      </c>
      <c r="C106" s="19" t="s">
        <v>74</v>
      </c>
      <c r="D106" s="37">
        <v>6.7199999999999996E-2</v>
      </c>
      <c r="E106" s="10"/>
      <c r="F106" s="10"/>
    </row>
    <row r="107" spans="1:6" ht="16.2" thickBot="1" x14ac:dyDescent="0.35">
      <c r="A107" s="17">
        <v>26</v>
      </c>
      <c r="B107" s="22" t="s">
        <v>107</v>
      </c>
      <c r="C107" s="21" t="s">
        <v>74</v>
      </c>
      <c r="D107" s="36">
        <v>4.0000000000000001E-3</v>
      </c>
      <c r="E107" s="10"/>
      <c r="F107" s="10"/>
    </row>
    <row r="108" spans="1:6" ht="16.2" thickBot="1" x14ac:dyDescent="0.35">
      <c r="A108" s="17">
        <v>26</v>
      </c>
      <c r="B108" s="22" t="s">
        <v>108</v>
      </c>
      <c r="C108" s="21" t="s">
        <v>74</v>
      </c>
      <c r="D108" s="36">
        <v>1.0200000000000001E-2</v>
      </c>
      <c r="E108" s="10"/>
      <c r="F108" s="10"/>
    </row>
    <row r="109" spans="1:6" ht="16.2" thickBot="1" x14ac:dyDescent="0.35">
      <c r="A109" s="17">
        <v>27</v>
      </c>
      <c r="B109" s="22" t="s">
        <v>109</v>
      </c>
      <c r="C109" s="21" t="s">
        <v>9</v>
      </c>
      <c r="D109" s="36">
        <v>6.2E-2</v>
      </c>
      <c r="E109" s="10"/>
      <c r="F109" s="10"/>
    </row>
    <row r="110" spans="1:6" ht="16.2" thickBot="1" x14ac:dyDescent="0.35">
      <c r="A110" s="17">
        <v>28</v>
      </c>
      <c r="B110" s="22" t="s">
        <v>110</v>
      </c>
      <c r="C110" s="21" t="s">
        <v>74</v>
      </c>
      <c r="D110" s="36">
        <v>0.505</v>
      </c>
      <c r="E110" s="10"/>
      <c r="F110" s="10"/>
    </row>
    <row r="111" spans="1:6" ht="16.2" thickBot="1" x14ac:dyDescent="0.35">
      <c r="A111" s="17">
        <v>29</v>
      </c>
      <c r="B111" s="22" t="s">
        <v>111</v>
      </c>
      <c r="C111" s="21" t="s">
        <v>9</v>
      </c>
      <c r="D111" s="36">
        <v>2274.4</v>
      </c>
      <c r="E111" s="10"/>
      <c r="F111" s="10"/>
    </row>
    <row r="112" spans="1:6" ht="16.2" thickBot="1" x14ac:dyDescent="0.35">
      <c r="A112" s="17">
        <v>30</v>
      </c>
      <c r="B112" s="22" t="s">
        <v>112</v>
      </c>
      <c r="C112" s="21" t="s">
        <v>74</v>
      </c>
      <c r="D112" s="36">
        <v>7.0000000000000001E-3</v>
      </c>
      <c r="E112" s="10"/>
      <c r="F112" s="10"/>
    </row>
    <row r="113" spans="1:6" ht="16.2" thickBot="1" x14ac:dyDescent="0.35">
      <c r="A113" s="17">
        <v>31</v>
      </c>
      <c r="B113" s="22" t="s">
        <v>113</v>
      </c>
      <c r="C113" s="21" t="s">
        <v>6</v>
      </c>
      <c r="D113" s="36">
        <v>9.9600000000000009</v>
      </c>
      <c r="E113" s="10"/>
      <c r="F113" s="10"/>
    </row>
    <row r="114" spans="1:6" ht="16.2" thickBot="1" x14ac:dyDescent="0.35">
      <c r="A114" s="17">
        <v>32</v>
      </c>
      <c r="B114" s="22" t="s">
        <v>114</v>
      </c>
      <c r="C114" s="21" t="s">
        <v>6</v>
      </c>
      <c r="D114" s="36">
        <v>10.4</v>
      </c>
      <c r="E114" s="10"/>
      <c r="F114" s="10"/>
    </row>
    <row r="115" spans="1:6" ht="16.2" thickBot="1" x14ac:dyDescent="0.35">
      <c r="A115" s="17">
        <v>33</v>
      </c>
      <c r="B115" s="22" t="s">
        <v>115</v>
      </c>
      <c r="C115" s="21" t="s">
        <v>9</v>
      </c>
      <c r="D115" s="36">
        <v>114.5</v>
      </c>
      <c r="E115" s="10"/>
      <c r="F115" s="10"/>
    </row>
    <row r="116" spans="1:6" ht="16.2" thickBot="1" x14ac:dyDescent="0.35">
      <c r="A116" s="17">
        <v>34</v>
      </c>
      <c r="B116" s="18" t="s">
        <v>116</v>
      </c>
      <c r="C116" s="19" t="s">
        <v>9</v>
      </c>
      <c r="D116" s="36">
        <v>8.66</v>
      </c>
      <c r="E116" s="10"/>
      <c r="F116" s="10"/>
    </row>
    <row r="117" spans="1:6" ht="16.2" thickBot="1" x14ac:dyDescent="0.35">
      <c r="A117" s="17">
        <v>35</v>
      </c>
      <c r="B117" s="18" t="s">
        <v>117</v>
      </c>
      <c r="C117" s="19" t="s">
        <v>74</v>
      </c>
      <c r="D117" s="36">
        <v>0.1759</v>
      </c>
      <c r="E117" s="10"/>
      <c r="F117" s="10"/>
    </row>
    <row r="118" spans="1:6" ht="16.2" thickBot="1" x14ac:dyDescent="0.35">
      <c r="A118" s="17">
        <v>36</v>
      </c>
      <c r="B118" s="18" t="s">
        <v>118</v>
      </c>
      <c r="C118" s="19" t="s">
        <v>74</v>
      </c>
      <c r="D118" s="36">
        <v>1.6999999999999999E-3</v>
      </c>
      <c r="E118" s="10"/>
      <c r="F118" s="10"/>
    </row>
    <row r="119" spans="1:6" ht="16.2" thickBot="1" x14ac:dyDescent="0.35">
      <c r="A119" s="17">
        <v>37</v>
      </c>
      <c r="B119" s="18" t="s">
        <v>119</v>
      </c>
      <c r="C119" s="19" t="s">
        <v>74</v>
      </c>
      <c r="D119" s="36">
        <v>3.7000000000000002E-3</v>
      </c>
      <c r="E119" s="10"/>
      <c r="F119" s="10"/>
    </row>
    <row r="120" spans="1:6" ht="31.8" thickBot="1" x14ac:dyDescent="0.35">
      <c r="A120" s="17">
        <v>38</v>
      </c>
      <c r="B120" s="18" t="s">
        <v>120</v>
      </c>
      <c r="C120" s="19" t="s">
        <v>74</v>
      </c>
      <c r="D120" s="36">
        <v>5.9999999999999995E-4</v>
      </c>
      <c r="E120" s="10"/>
      <c r="F120" s="10"/>
    </row>
    <row r="121" spans="1:6" ht="31.8" thickBot="1" x14ac:dyDescent="0.35">
      <c r="A121" s="17">
        <v>39</v>
      </c>
      <c r="B121" s="18" t="s">
        <v>121</v>
      </c>
      <c r="C121" s="19" t="s">
        <v>74</v>
      </c>
      <c r="D121" s="36">
        <v>1.6000000000000001E-3</v>
      </c>
      <c r="E121" s="10"/>
      <c r="F121" s="10"/>
    </row>
    <row r="122" spans="1:6" ht="16.2" thickBot="1" x14ac:dyDescent="0.35">
      <c r="A122" s="17">
        <v>40</v>
      </c>
      <c r="B122" s="18" t="s">
        <v>122</v>
      </c>
      <c r="C122" s="19" t="s">
        <v>74</v>
      </c>
      <c r="D122" s="36">
        <v>3.0000000000000001E-3</v>
      </c>
      <c r="E122" s="10"/>
      <c r="F122" s="10"/>
    </row>
    <row r="123" spans="1:6" ht="16.2" thickBot="1" x14ac:dyDescent="0.35">
      <c r="A123" s="17">
        <v>41</v>
      </c>
      <c r="B123" s="18" t="s">
        <v>123</v>
      </c>
      <c r="C123" s="19" t="s">
        <v>6</v>
      </c>
      <c r="D123" s="36">
        <v>3.15</v>
      </c>
      <c r="E123" s="10"/>
      <c r="F123" s="10"/>
    </row>
    <row r="124" spans="1:6" ht="31.8" thickBot="1" x14ac:dyDescent="0.35">
      <c r="A124" s="17">
        <v>42</v>
      </c>
      <c r="B124" s="18" t="s">
        <v>124</v>
      </c>
      <c r="C124" s="19" t="s">
        <v>74</v>
      </c>
      <c r="D124" s="36">
        <v>1.03E-2</v>
      </c>
      <c r="E124" s="10"/>
      <c r="F124" s="10"/>
    </row>
    <row r="125" spans="1:6" ht="16.2" thickBot="1" x14ac:dyDescent="0.35">
      <c r="A125" s="17">
        <v>43</v>
      </c>
      <c r="B125" s="24" t="s">
        <v>125</v>
      </c>
      <c r="C125" s="19" t="s">
        <v>9</v>
      </c>
      <c r="D125" s="36">
        <v>3.9</v>
      </c>
      <c r="E125" s="10"/>
      <c r="F125" s="10"/>
    </row>
    <row r="126" spans="1:6" ht="31.8" thickBot="1" x14ac:dyDescent="0.35">
      <c r="A126" s="17">
        <v>44</v>
      </c>
      <c r="B126" s="20" t="s">
        <v>126</v>
      </c>
      <c r="C126" s="21" t="s">
        <v>6</v>
      </c>
      <c r="D126" s="36">
        <v>1.3295999999999999</v>
      </c>
      <c r="E126" s="10"/>
      <c r="F126" s="10"/>
    </row>
    <row r="127" spans="1:6" ht="16.2" thickBot="1" x14ac:dyDescent="0.35">
      <c r="A127" s="17">
        <v>45</v>
      </c>
      <c r="B127" s="22" t="s">
        <v>127</v>
      </c>
      <c r="C127" s="21" t="s">
        <v>74</v>
      </c>
      <c r="D127" s="36">
        <v>1.4E-3</v>
      </c>
      <c r="E127" s="10"/>
      <c r="F127" s="10"/>
    </row>
    <row r="128" spans="1:6" ht="31.8" thickBot="1" x14ac:dyDescent="0.35">
      <c r="A128" s="17">
        <v>46</v>
      </c>
      <c r="B128" s="20" t="s">
        <v>128</v>
      </c>
      <c r="C128" s="21" t="s">
        <v>7</v>
      </c>
      <c r="D128" s="36">
        <v>8.68</v>
      </c>
      <c r="E128" s="10"/>
      <c r="F128" s="10"/>
    </row>
    <row r="129" spans="1:6" ht="16.2" thickBot="1" x14ac:dyDescent="0.35">
      <c r="A129" s="17">
        <v>47</v>
      </c>
      <c r="B129" s="22" t="s">
        <v>129</v>
      </c>
      <c r="C129" s="21" t="s">
        <v>6</v>
      </c>
      <c r="D129" s="36">
        <v>11</v>
      </c>
      <c r="E129" s="10"/>
      <c r="F129" s="10"/>
    </row>
    <row r="130" spans="1:6" ht="16.2" thickBot="1" x14ac:dyDescent="0.35">
      <c r="A130" s="17">
        <v>48</v>
      </c>
      <c r="B130" s="22" t="s">
        <v>130</v>
      </c>
      <c r="C130" s="21" t="s">
        <v>7</v>
      </c>
      <c r="D130" s="36">
        <v>348</v>
      </c>
      <c r="E130" s="10"/>
      <c r="F130" s="10"/>
    </row>
    <row r="131" spans="1:6" ht="63" thickBot="1" x14ac:dyDescent="0.35">
      <c r="A131" s="17">
        <v>49</v>
      </c>
      <c r="B131" s="20" t="s">
        <v>131</v>
      </c>
      <c r="C131" s="21" t="s">
        <v>7</v>
      </c>
      <c r="D131" s="36">
        <v>50</v>
      </c>
      <c r="E131" s="10"/>
      <c r="F131" s="10"/>
    </row>
    <row r="132" spans="1:6" ht="16.2" thickBot="1" x14ac:dyDescent="0.35">
      <c r="A132" s="17">
        <v>50</v>
      </c>
      <c r="B132" s="22" t="s">
        <v>132</v>
      </c>
      <c r="C132" s="21" t="s">
        <v>7</v>
      </c>
      <c r="D132" s="36">
        <v>10.9</v>
      </c>
      <c r="E132" s="10"/>
      <c r="F132" s="10"/>
    </row>
    <row r="133" spans="1:6" ht="16.2" thickBot="1" x14ac:dyDescent="0.35">
      <c r="A133" s="17">
        <v>51</v>
      </c>
      <c r="B133" s="22" t="s">
        <v>133</v>
      </c>
      <c r="C133" s="21" t="s">
        <v>7</v>
      </c>
      <c r="D133" s="36">
        <v>412</v>
      </c>
      <c r="E133" s="10"/>
      <c r="F133" s="10"/>
    </row>
    <row r="134" spans="1:6" ht="16.2" thickBot="1" x14ac:dyDescent="0.35">
      <c r="A134" s="17">
        <v>52</v>
      </c>
      <c r="B134" s="24" t="s">
        <v>134</v>
      </c>
      <c r="C134" s="19" t="s">
        <v>7</v>
      </c>
      <c r="D134" s="36">
        <v>100</v>
      </c>
      <c r="E134" s="10"/>
      <c r="F134" s="10"/>
    </row>
    <row r="135" spans="1:6" ht="16.2" thickBot="1" x14ac:dyDescent="0.35">
      <c r="A135" s="17">
        <v>53</v>
      </c>
      <c r="B135" s="24" t="s">
        <v>135</v>
      </c>
      <c r="C135" s="19" t="s">
        <v>7</v>
      </c>
      <c r="D135" s="36">
        <v>6</v>
      </c>
      <c r="E135" s="10"/>
      <c r="F135" s="10"/>
    </row>
    <row r="136" spans="1:6" ht="16.2" thickBot="1" x14ac:dyDescent="0.35">
      <c r="A136" s="17">
        <v>54</v>
      </c>
      <c r="B136" s="24" t="s">
        <v>136</v>
      </c>
      <c r="C136" s="19" t="s">
        <v>7</v>
      </c>
      <c r="D136" s="36">
        <v>50</v>
      </c>
      <c r="E136" s="10"/>
      <c r="F136" s="10"/>
    </row>
    <row r="137" spans="1:6" ht="16.2" thickBot="1" x14ac:dyDescent="0.35">
      <c r="A137" s="17">
        <v>55</v>
      </c>
      <c r="B137" s="22" t="s">
        <v>137</v>
      </c>
      <c r="C137" s="21" t="s">
        <v>7</v>
      </c>
      <c r="D137" s="36">
        <v>2.6</v>
      </c>
      <c r="E137" s="10"/>
      <c r="F137" s="10"/>
    </row>
    <row r="138" spans="1:6" ht="16.2" thickBot="1" x14ac:dyDescent="0.35">
      <c r="A138" s="17">
        <v>56</v>
      </c>
      <c r="B138" s="22" t="s">
        <v>138</v>
      </c>
      <c r="C138" s="21" t="s">
        <v>7</v>
      </c>
      <c r="D138" s="36">
        <v>5.4</v>
      </c>
      <c r="E138" s="10"/>
      <c r="F138" s="10"/>
    </row>
    <row r="139" spans="1:6" ht="16.2" thickBot="1" x14ac:dyDescent="0.35">
      <c r="A139" s="17">
        <v>57</v>
      </c>
      <c r="B139" s="22" t="s">
        <v>139</v>
      </c>
      <c r="C139" s="21" t="s">
        <v>7</v>
      </c>
      <c r="D139" s="36">
        <v>2.6</v>
      </c>
      <c r="E139" s="10"/>
      <c r="F139" s="10"/>
    </row>
    <row r="140" spans="1:6" ht="16.2" thickBot="1" x14ac:dyDescent="0.35">
      <c r="A140" s="17">
        <v>58</v>
      </c>
      <c r="B140" s="22" t="s">
        <v>140</v>
      </c>
      <c r="C140" s="21" t="s">
        <v>6</v>
      </c>
      <c r="D140" s="36">
        <v>19.829999999999998</v>
      </c>
      <c r="E140" s="10"/>
      <c r="F140" s="10"/>
    </row>
    <row r="141" spans="1:6" ht="47.4" thickBot="1" x14ac:dyDescent="0.35">
      <c r="A141" s="17">
        <v>59</v>
      </c>
      <c r="B141" s="20" t="s">
        <v>141</v>
      </c>
      <c r="C141" s="21" t="s">
        <v>8</v>
      </c>
      <c r="D141" s="36">
        <v>1.4469000000000001</v>
      </c>
      <c r="E141" s="10"/>
      <c r="F141" s="10"/>
    </row>
    <row r="142" spans="1:6" ht="16.2" thickBot="1" x14ac:dyDescent="0.35">
      <c r="A142" s="17">
        <v>60</v>
      </c>
      <c r="B142" s="22" t="s">
        <v>142</v>
      </c>
      <c r="C142" s="21" t="s">
        <v>7</v>
      </c>
      <c r="D142" s="36">
        <v>6.18</v>
      </c>
      <c r="E142" s="10"/>
      <c r="F142" s="10"/>
    </row>
    <row r="143" spans="1:6" ht="16.2" thickBot="1" x14ac:dyDescent="0.35">
      <c r="A143" s="17">
        <v>61</v>
      </c>
      <c r="B143" s="22" t="s">
        <v>143</v>
      </c>
      <c r="C143" s="21" t="s">
        <v>8</v>
      </c>
      <c r="D143" s="36">
        <v>2.8000000000000001E-2</v>
      </c>
      <c r="E143" s="10"/>
      <c r="F143" s="10"/>
    </row>
    <row r="144" spans="1:6" ht="16.2" thickBot="1" x14ac:dyDescent="0.35">
      <c r="A144" s="17">
        <v>62</v>
      </c>
      <c r="B144" s="22" t="s">
        <v>144</v>
      </c>
      <c r="C144" s="21" t="s">
        <v>8</v>
      </c>
      <c r="D144" s="36">
        <v>0.24959999999999999</v>
      </c>
      <c r="E144" s="10"/>
      <c r="F144" s="10"/>
    </row>
    <row r="145" spans="1:6" ht="31.8" thickBot="1" x14ac:dyDescent="0.35">
      <c r="A145" s="17">
        <v>63</v>
      </c>
      <c r="B145" s="20" t="s">
        <v>145</v>
      </c>
      <c r="C145" s="21" t="s">
        <v>8</v>
      </c>
      <c r="D145" s="36">
        <v>1.8E-3</v>
      </c>
      <c r="E145" s="10"/>
      <c r="F145" s="10"/>
    </row>
    <row r="146" spans="1:6" ht="31.8" thickBot="1" x14ac:dyDescent="0.35">
      <c r="A146" s="17">
        <v>64</v>
      </c>
      <c r="B146" s="20" t="s">
        <v>146</v>
      </c>
      <c r="C146" s="21" t="s">
        <v>8</v>
      </c>
      <c r="D146" s="36">
        <v>6.6000000000000003E-2</v>
      </c>
      <c r="E146" s="10"/>
      <c r="F146" s="10"/>
    </row>
    <row r="147" spans="1:6" ht="31.8" thickBot="1" x14ac:dyDescent="0.35">
      <c r="A147" s="17">
        <v>65</v>
      </c>
      <c r="B147" s="20" t="s">
        <v>147</v>
      </c>
      <c r="C147" s="21" t="s">
        <v>8</v>
      </c>
      <c r="D147" s="36">
        <v>0.44879999999999998</v>
      </c>
      <c r="E147" s="10"/>
      <c r="F147" s="10"/>
    </row>
    <row r="148" spans="1:6" ht="16.2" thickBot="1" x14ac:dyDescent="0.35">
      <c r="A148" s="17">
        <v>66</v>
      </c>
      <c r="B148" s="22" t="s">
        <v>148</v>
      </c>
      <c r="C148" s="21" t="s">
        <v>5</v>
      </c>
      <c r="D148" s="36">
        <v>8</v>
      </c>
      <c r="E148" s="10"/>
      <c r="F148" s="10"/>
    </row>
    <row r="149" spans="1:6" ht="16.2" thickBot="1" x14ac:dyDescent="0.35">
      <c r="A149" s="17">
        <v>67</v>
      </c>
      <c r="B149" s="22" t="s">
        <v>149</v>
      </c>
      <c r="C149" s="21" t="s">
        <v>5</v>
      </c>
      <c r="D149" s="36">
        <v>3</v>
      </c>
      <c r="E149" s="10"/>
      <c r="F149" s="10"/>
    </row>
    <row r="150" spans="1:6" ht="16.2" thickBot="1" x14ac:dyDescent="0.35">
      <c r="A150" s="17">
        <v>68</v>
      </c>
      <c r="B150" s="22" t="s">
        <v>150</v>
      </c>
      <c r="C150" s="21" t="s">
        <v>5</v>
      </c>
      <c r="D150" s="36">
        <v>3</v>
      </c>
      <c r="E150" s="10"/>
      <c r="F150" s="10"/>
    </row>
    <row r="151" spans="1:6" ht="16.2" thickBot="1" x14ac:dyDescent="0.35">
      <c r="A151" s="17">
        <v>69</v>
      </c>
      <c r="B151" s="22" t="s">
        <v>151</v>
      </c>
      <c r="C151" s="21" t="s">
        <v>9</v>
      </c>
      <c r="D151" s="36">
        <v>0.94579999999999997</v>
      </c>
      <c r="E151" s="10"/>
      <c r="F151" s="10"/>
    </row>
    <row r="152" spans="1:6" ht="16.2" thickBot="1" x14ac:dyDescent="0.35">
      <c r="A152" s="17">
        <v>70</v>
      </c>
      <c r="B152" s="22" t="s">
        <v>152</v>
      </c>
      <c r="C152" s="21" t="s">
        <v>7</v>
      </c>
      <c r="D152" s="36">
        <f>100*0.0324</f>
        <v>3.2399999999999998</v>
      </c>
      <c r="E152" s="10"/>
      <c r="F152" s="10"/>
    </row>
    <row r="153" spans="1:6" ht="16.2" thickBot="1" x14ac:dyDescent="0.35">
      <c r="A153" s="17">
        <v>71</v>
      </c>
      <c r="B153" s="22" t="s">
        <v>153</v>
      </c>
      <c r="C153" s="21" t="s">
        <v>5</v>
      </c>
      <c r="D153" s="36">
        <v>3</v>
      </c>
      <c r="E153" s="10"/>
      <c r="F153" s="10"/>
    </row>
    <row r="154" spans="1:6" ht="16.2" thickBot="1" x14ac:dyDescent="0.35">
      <c r="A154" s="17">
        <v>72</v>
      </c>
      <c r="B154" s="22" t="s">
        <v>154</v>
      </c>
      <c r="C154" s="21" t="s">
        <v>5</v>
      </c>
      <c r="D154" s="36">
        <f>100*0.06</f>
        <v>6</v>
      </c>
      <c r="E154" s="10"/>
      <c r="F154" s="10"/>
    </row>
    <row r="155" spans="1:6" ht="16.2" thickBot="1" x14ac:dyDescent="0.35">
      <c r="A155" s="17">
        <v>73</v>
      </c>
      <c r="B155" s="22" t="s">
        <v>155</v>
      </c>
      <c r="C155" s="21" t="s">
        <v>5</v>
      </c>
      <c r="D155" s="36">
        <v>84</v>
      </c>
      <c r="E155" s="10"/>
      <c r="F155" s="10"/>
    </row>
    <row r="156" spans="1:6" ht="16.2" thickBot="1" x14ac:dyDescent="0.35">
      <c r="A156" s="17">
        <v>74</v>
      </c>
      <c r="B156" s="24" t="s">
        <v>156</v>
      </c>
      <c r="C156" s="21" t="s">
        <v>5</v>
      </c>
      <c r="D156" s="36">
        <v>50</v>
      </c>
      <c r="E156" s="10"/>
      <c r="F156" s="10"/>
    </row>
    <row r="157" spans="1:6" ht="16.2" thickBot="1" x14ac:dyDescent="0.35">
      <c r="A157" s="17">
        <v>75</v>
      </c>
      <c r="B157" s="24" t="s">
        <v>157</v>
      </c>
      <c r="C157" s="19" t="s">
        <v>5</v>
      </c>
      <c r="D157" s="36">
        <v>10</v>
      </c>
      <c r="E157" s="10"/>
      <c r="F157" s="10"/>
    </row>
    <row r="158" spans="1:6" ht="16.2" thickBot="1" x14ac:dyDescent="0.35">
      <c r="A158" s="17">
        <v>76</v>
      </c>
      <c r="B158" s="24" t="s">
        <v>158</v>
      </c>
      <c r="C158" s="19" t="s">
        <v>5</v>
      </c>
      <c r="D158" s="36">
        <v>6</v>
      </c>
      <c r="E158" s="10"/>
      <c r="F158" s="10"/>
    </row>
    <row r="159" spans="1:6" ht="16.2" thickBot="1" x14ac:dyDescent="0.35">
      <c r="A159" s="17">
        <v>77</v>
      </c>
      <c r="B159" s="24" t="s">
        <v>159</v>
      </c>
      <c r="C159" s="19" t="s">
        <v>5</v>
      </c>
      <c r="D159" s="36">
        <v>6</v>
      </c>
      <c r="E159" s="10"/>
      <c r="F159" s="10"/>
    </row>
    <row r="160" spans="1:6" ht="16.2" thickBot="1" x14ac:dyDescent="0.35">
      <c r="A160" s="17">
        <v>78</v>
      </c>
      <c r="B160" s="24" t="s">
        <v>160</v>
      </c>
      <c r="C160" s="19" t="s">
        <v>5</v>
      </c>
      <c r="D160" s="36">
        <v>1</v>
      </c>
      <c r="E160" s="10"/>
      <c r="F160" s="10"/>
    </row>
    <row r="161" spans="1:6" ht="16.2" thickBot="1" x14ac:dyDescent="0.35">
      <c r="A161" s="17">
        <v>79</v>
      </c>
      <c r="B161" s="24" t="s">
        <v>161</v>
      </c>
      <c r="C161" s="19" t="s">
        <v>5</v>
      </c>
      <c r="D161" s="36">
        <v>36</v>
      </c>
      <c r="E161" s="10"/>
      <c r="F161" s="10"/>
    </row>
    <row r="162" spans="1:6" ht="16.2" thickBot="1" x14ac:dyDescent="0.35">
      <c r="A162" s="17">
        <v>80</v>
      </c>
      <c r="B162" s="24" t="s">
        <v>162</v>
      </c>
      <c r="C162" s="19" t="s">
        <v>5</v>
      </c>
      <c r="D162" s="36">
        <v>100</v>
      </c>
      <c r="E162" s="10"/>
      <c r="F162" s="10"/>
    </row>
    <row r="163" spans="1:6" ht="16.2" thickBot="1" x14ac:dyDescent="0.35">
      <c r="A163" s="17">
        <v>81</v>
      </c>
      <c r="B163" s="24" t="s">
        <v>163</v>
      </c>
      <c r="C163" s="19" t="s">
        <v>5</v>
      </c>
      <c r="D163" s="36">
        <v>16</v>
      </c>
      <c r="E163" s="10"/>
      <c r="F163" s="10"/>
    </row>
    <row r="164" spans="1:6" ht="16.2" thickBot="1" x14ac:dyDescent="0.35">
      <c r="A164" s="17">
        <v>82</v>
      </c>
      <c r="B164" s="24" t="s">
        <v>164</v>
      </c>
      <c r="C164" s="19" t="s">
        <v>5</v>
      </c>
      <c r="D164" s="36">
        <v>42</v>
      </c>
      <c r="E164" s="10"/>
      <c r="F164" s="10"/>
    </row>
    <row r="165" spans="1:6" ht="16.2" thickBot="1" x14ac:dyDescent="0.35">
      <c r="A165" s="17">
        <v>83</v>
      </c>
      <c r="B165" s="24" t="s">
        <v>165</v>
      </c>
      <c r="C165" s="19" t="s">
        <v>5</v>
      </c>
      <c r="D165" s="36">
        <v>800</v>
      </c>
      <c r="E165" s="10"/>
      <c r="F165" s="10"/>
    </row>
    <row r="166" spans="1:6" ht="16.2" thickBot="1" x14ac:dyDescent="0.35">
      <c r="A166" s="17">
        <v>84</v>
      </c>
      <c r="B166" s="24" t="s">
        <v>166</v>
      </c>
      <c r="C166" s="19" t="s">
        <v>5</v>
      </c>
      <c r="D166" s="36">
        <v>2500</v>
      </c>
      <c r="E166" s="10"/>
      <c r="F166" s="10"/>
    </row>
    <row r="167" spans="1:6" ht="16.2" thickBot="1" x14ac:dyDescent="0.35">
      <c r="A167" s="17">
        <v>85</v>
      </c>
      <c r="B167" s="24" t="s">
        <v>167</v>
      </c>
      <c r="C167" s="19" t="s">
        <v>5</v>
      </c>
      <c r="D167" s="36">
        <v>4</v>
      </c>
      <c r="E167" s="10"/>
      <c r="F167" s="10"/>
    </row>
    <row r="168" spans="1:6" ht="16.2" thickBot="1" x14ac:dyDescent="0.35">
      <c r="A168" s="17">
        <v>86</v>
      </c>
      <c r="B168" s="24" t="s">
        <v>168</v>
      </c>
      <c r="C168" s="19" t="s">
        <v>5</v>
      </c>
      <c r="D168" s="36">
        <v>53</v>
      </c>
      <c r="E168" s="10"/>
      <c r="F168" s="10"/>
    </row>
    <row r="169" spans="1:6" ht="16.2" thickBot="1" x14ac:dyDescent="0.35">
      <c r="A169" s="17">
        <v>87</v>
      </c>
      <c r="B169" s="22" t="s">
        <v>169</v>
      </c>
      <c r="C169" s="21" t="s">
        <v>5</v>
      </c>
      <c r="D169" s="36">
        <v>28</v>
      </c>
      <c r="E169" s="10"/>
      <c r="F169" s="10"/>
    </row>
    <row r="170" spans="1:6" ht="16.2" customHeight="1" thickBot="1" x14ac:dyDescent="0.35">
      <c r="A170" s="52" t="s">
        <v>174</v>
      </c>
      <c r="B170" s="53"/>
      <c r="C170" s="53"/>
      <c r="D170" s="53"/>
      <c r="E170" s="54"/>
      <c r="F170" s="38"/>
    </row>
    <row r="171" spans="1:6" ht="16.2" customHeight="1" thickBot="1" x14ac:dyDescent="0.35">
      <c r="A171" s="55" t="s">
        <v>175</v>
      </c>
      <c r="B171" s="56"/>
      <c r="C171" s="56"/>
      <c r="D171" s="56"/>
      <c r="E171" s="57"/>
      <c r="F171" s="33"/>
    </row>
    <row r="172" spans="1:6" x14ac:dyDescent="0.3">
      <c r="A172" s="25"/>
      <c r="B172" s="25"/>
      <c r="C172" s="25"/>
      <c r="D172" s="25"/>
    </row>
    <row r="174" spans="1:6" ht="20.399999999999999" x14ac:dyDescent="0.3">
      <c r="B174" s="39" t="s">
        <v>176</v>
      </c>
    </row>
    <row r="175" spans="1:6" ht="20.399999999999999" x14ac:dyDescent="0.3">
      <c r="B175" s="39" t="s">
        <v>177</v>
      </c>
    </row>
    <row r="176" spans="1:6" ht="20.399999999999999" x14ac:dyDescent="0.3">
      <c r="B176" s="39" t="s">
        <v>178</v>
      </c>
    </row>
    <row r="177" spans="2:2" ht="18" x14ac:dyDescent="0.3">
      <c r="B177" s="40"/>
    </row>
    <row r="178" spans="2:2" ht="54" x14ac:dyDescent="0.3">
      <c r="B178" s="41" t="s">
        <v>179</v>
      </c>
    </row>
  </sheetData>
  <mergeCells count="14">
    <mergeCell ref="A7:G7"/>
    <mergeCell ref="A2:G2"/>
    <mergeCell ref="A3:G3"/>
    <mergeCell ref="A5:G5"/>
    <mergeCell ref="A170:E170"/>
    <mergeCell ref="A171:E171"/>
    <mergeCell ref="A80:E80"/>
    <mergeCell ref="B10:B11"/>
    <mergeCell ref="C10:C11"/>
    <mergeCell ref="D10:D11"/>
    <mergeCell ref="E10:E11"/>
    <mergeCell ref="F10:F11"/>
    <mergeCell ref="A13:F13"/>
    <mergeCell ref="A81:F81"/>
  </mergeCells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Стичкевич</dc:creator>
  <cp:lastModifiedBy>Андрей Петринка</cp:lastModifiedBy>
  <dcterms:created xsi:type="dcterms:W3CDTF">2020-05-13T18:37:29Z</dcterms:created>
  <dcterms:modified xsi:type="dcterms:W3CDTF">2023-09-15T13:39:08Z</dcterms:modified>
</cp:coreProperties>
</file>